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EFIN-Gerencia de Finanças e Orçamento\relatoriomensalrecursosrecebidoshej2022\"/>
    </mc:Choice>
  </mc:AlternateContent>
  <xr:revisionPtr revIDLastSave="0" documentId="13_ncr:1_{BBE5DF9E-7983-4FF6-9471-ABF33BF55A2C}" xr6:coauthVersionLast="47" xr6:coauthVersionMax="47" xr10:uidLastSave="{00000000-0000-0000-0000-000000000000}"/>
  <bookViews>
    <workbookView xWindow="-108" yWindow="-108" windowWidth="23256" windowHeight="12456" tabRatio="881" xr2:uid="{00000000-000D-0000-FFFF-FFFF00000000}"/>
  </bookViews>
  <sheets>
    <sheet name="DEZ." sheetId="34" r:id="rId1"/>
    <sheet name="NOV." sheetId="33" r:id="rId2"/>
    <sheet name="OUT. " sheetId="32" r:id="rId3"/>
    <sheet name="SET." sheetId="31" r:id="rId4"/>
    <sheet name="AGO." sheetId="30" r:id="rId5"/>
    <sheet name="JUL." sheetId="29" r:id="rId6"/>
    <sheet name="JUN." sheetId="28" r:id="rId7"/>
    <sheet name="MAI. " sheetId="27" r:id="rId8"/>
    <sheet name="ABR." sheetId="26" r:id="rId9"/>
    <sheet name="MAR." sheetId="25" r:id="rId10"/>
    <sheet name="FEV." sheetId="24" r:id="rId11"/>
    <sheet name="JAN." sheetId="1" r:id="rId12"/>
  </sheets>
  <definedNames>
    <definedName name="_xlnm.Print_Area" localSheetId="8">ABR.!$A$1:$B$136</definedName>
    <definedName name="_xlnm.Print_Area" localSheetId="4">AGO.!$A$1:$B$137</definedName>
    <definedName name="_xlnm.Print_Area" localSheetId="0">DEZ.!$A$1:$B$138</definedName>
    <definedName name="_xlnm.Print_Area" localSheetId="10">FEV.!$A$1:$B$134</definedName>
    <definedName name="_xlnm.Print_Area" localSheetId="11">JAN.!$A$1:$B$133</definedName>
    <definedName name="_xlnm.Print_Area" localSheetId="5">JUL.!$A$1:$B$136</definedName>
    <definedName name="_xlnm.Print_Area" localSheetId="6">JUN.!$A$1:$B$136</definedName>
    <definedName name="_xlnm.Print_Area" localSheetId="7">'MAI. '!$A$1:$B$136</definedName>
    <definedName name="_xlnm.Print_Area" localSheetId="9">MAR.!$A$1:$B$136</definedName>
    <definedName name="_xlnm.Print_Area" localSheetId="1">NOV.!$A$1:$B$138</definedName>
    <definedName name="_xlnm.Print_Area" localSheetId="2">'OUT. '!$A$1:$B$138</definedName>
    <definedName name="_xlnm.Print_Area" localSheetId="3">SET.!$A$1:$B$138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7" i="34" l="1"/>
  <c r="B70" i="34"/>
  <c r="B79" i="34" s="1"/>
  <c r="B42" i="34"/>
  <c r="B59" i="34" s="1"/>
  <c r="B40" i="34"/>
  <c r="B133" i="34"/>
  <c r="B121" i="34"/>
  <c r="B114" i="34"/>
  <c r="B127" i="34" s="1"/>
  <c r="B110" i="34"/>
  <c r="B104" i="34"/>
  <c r="B92" i="34"/>
  <c r="B81" i="34"/>
  <c r="B101" i="34" s="1"/>
  <c r="B68" i="34"/>
  <c r="B61" i="34"/>
  <c r="B45" i="34"/>
  <c r="B34" i="34"/>
  <c r="B27" i="34"/>
  <c r="B101" i="33"/>
  <c r="B70" i="33"/>
  <c r="B79" i="33"/>
  <c r="B59" i="33"/>
  <c r="B45" i="33"/>
  <c r="B42" i="33"/>
  <c r="B34" i="33"/>
  <c r="B81" i="33"/>
  <c r="B133" i="33"/>
  <c r="B121" i="33"/>
  <c r="B127" i="33" s="1"/>
  <c r="B114" i="33"/>
  <c r="B110" i="33"/>
  <c r="B104" i="33"/>
  <c r="B92" i="33"/>
  <c r="B87" i="33"/>
  <c r="B61" i="33"/>
  <c r="B68" i="33" s="1"/>
  <c r="B27" i="33"/>
  <c r="B40" i="33" s="1"/>
  <c r="B127" i="32"/>
  <c r="B45" i="32"/>
  <c r="B133" i="32"/>
  <c r="B121" i="32"/>
  <c r="B114" i="32"/>
  <c r="B110" i="32"/>
  <c r="B104" i="32"/>
  <c r="B92" i="32"/>
  <c r="B101" i="32" s="1"/>
  <c r="B87" i="32"/>
  <c r="B81" i="32"/>
  <c r="B70" i="32"/>
  <c r="B79" i="32" s="1"/>
  <c r="B61" i="32"/>
  <c r="B68" i="32" s="1"/>
  <c r="B42" i="32"/>
  <c r="B34" i="32"/>
  <c r="B27" i="32"/>
  <c r="B40" i="32" s="1"/>
  <c r="B92" i="31"/>
  <c r="B70" i="31"/>
  <c r="B79" i="31" s="1"/>
  <c r="B45" i="31"/>
  <c r="B133" i="31"/>
  <c r="B121" i="31"/>
  <c r="B114" i="31"/>
  <c r="B127" i="31" s="1"/>
  <c r="B110" i="31"/>
  <c r="B104" i="31"/>
  <c r="B87" i="31"/>
  <c r="B81" i="31"/>
  <c r="B101" i="31" s="1"/>
  <c r="B61" i="31"/>
  <c r="B68" i="31" s="1"/>
  <c r="B42" i="31"/>
  <c r="B59" i="31" s="1"/>
  <c r="B34" i="31"/>
  <c r="B27" i="31"/>
  <c r="B45" i="30"/>
  <c r="B42" i="30"/>
  <c r="B59" i="30" s="1"/>
  <c r="B40" i="30"/>
  <c r="B132" i="30"/>
  <c r="B120" i="30"/>
  <c r="B113" i="30"/>
  <c r="B109" i="30"/>
  <c r="B103" i="30"/>
  <c r="B92" i="30"/>
  <c r="B87" i="30"/>
  <c r="B81" i="30"/>
  <c r="B100" i="30" s="1"/>
  <c r="B70" i="30"/>
  <c r="B79" i="30" s="1"/>
  <c r="B61" i="30"/>
  <c r="B68" i="30" s="1"/>
  <c r="B34" i="30"/>
  <c r="B27" i="30"/>
  <c r="B86" i="29"/>
  <c r="B67" i="29"/>
  <c r="B58" i="29"/>
  <c r="B45" i="29"/>
  <c r="B112" i="29"/>
  <c r="B125" i="29" s="1"/>
  <c r="B131" i="29"/>
  <c r="B119" i="29"/>
  <c r="B108" i="29"/>
  <c r="B102" i="29"/>
  <c r="B91" i="29"/>
  <c r="B80" i="29"/>
  <c r="B99" i="29" s="1"/>
  <c r="B103" i="29" s="1"/>
  <c r="B69" i="29"/>
  <c r="B78" i="29" s="1"/>
  <c r="B60" i="29"/>
  <c r="B42" i="29"/>
  <c r="B34" i="29"/>
  <c r="B27" i="29"/>
  <c r="B40" i="29" s="1"/>
  <c r="B99" i="28"/>
  <c r="B69" i="28"/>
  <c r="B78" i="28" s="1"/>
  <c r="B60" i="28"/>
  <c r="B67" i="28"/>
  <c r="B45" i="28"/>
  <c r="B131" i="28"/>
  <c r="B119" i="28"/>
  <c r="B112" i="28"/>
  <c r="B108" i="28"/>
  <c r="B102" i="28"/>
  <c r="B91" i="28"/>
  <c r="B86" i="28"/>
  <c r="B80" i="28"/>
  <c r="B42" i="28"/>
  <c r="B58" i="28" s="1"/>
  <c r="B34" i="28"/>
  <c r="B40" i="28" s="1"/>
  <c r="B27" i="28"/>
  <c r="B45" i="27"/>
  <c r="B42" i="27"/>
  <c r="B58" i="27" s="1"/>
  <c r="B40" i="27"/>
  <c r="B27" i="27"/>
  <c r="B34" i="27"/>
  <c r="B131" i="27"/>
  <c r="B119" i="27"/>
  <c r="B112" i="27"/>
  <c r="B125" i="27" s="1"/>
  <c r="B108" i="27"/>
  <c r="B102" i="27"/>
  <c r="B91" i="27"/>
  <c r="B86" i="27"/>
  <c r="B99" i="27" s="1"/>
  <c r="B103" i="27" s="1"/>
  <c r="B80" i="27"/>
  <c r="B69" i="27"/>
  <c r="B78" i="27" s="1"/>
  <c r="B60" i="27"/>
  <c r="B67" i="27" s="1"/>
  <c r="B91" i="26"/>
  <c r="B80" i="26"/>
  <c r="B99" i="26" s="1"/>
  <c r="B103" i="26" s="1"/>
  <c r="B86" i="26"/>
  <c r="B69" i="26"/>
  <c r="B78" i="26" s="1"/>
  <c r="B60" i="26"/>
  <c r="B67" i="26" s="1"/>
  <c r="B45" i="26"/>
  <c r="B42" i="26"/>
  <c r="B58" i="26" s="1"/>
  <c r="B40" i="26"/>
  <c r="B34" i="26"/>
  <c r="B27" i="26"/>
  <c r="B131" i="26"/>
  <c r="B119" i="26"/>
  <c r="B112" i="26"/>
  <c r="B108" i="26"/>
  <c r="B102" i="26"/>
  <c r="B131" i="25"/>
  <c r="B112" i="25"/>
  <c r="B125" i="25" s="1"/>
  <c r="B91" i="25"/>
  <c r="B69" i="25"/>
  <c r="B78" i="25" s="1"/>
  <c r="B60" i="25"/>
  <c r="B67" i="25" s="1"/>
  <c r="B45" i="25"/>
  <c r="B42" i="25"/>
  <c r="B27" i="25"/>
  <c r="B34" i="25"/>
  <c r="B119" i="25"/>
  <c r="B108" i="25"/>
  <c r="B102" i="25"/>
  <c r="B86" i="25"/>
  <c r="B80" i="25"/>
  <c r="B99" i="25" s="1"/>
  <c r="B103" i="25" s="1"/>
  <c r="B129" i="24"/>
  <c r="B117" i="24"/>
  <c r="B89" i="24"/>
  <c r="B84" i="24"/>
  <c r="B78" i="24"/>
  <c r="B97" i="24" s="1"/>
  <c r="B101" i="24" s="1"/>
  <c r="B68" i="24"/>
  <c r="B76" i="24" s="1"/>
  <c r="B45" i="24"/>
  <c r="B42" i="24"/>
  <c r="B100" i="24"/>
  <c r="B110" i="24"/>
  <c r="B123" i="24" s="1"/>
  <c r="B106" i="24"/>
  <c r="B59" i="24"/>
  <c r="B66" i="24" s="1"/>
  <c r="B34" i="24"/>
  <c r="B27" i="24"/>
  <c r="B40" i="24" s="1"/>
  <c r="B116" i="1"/>
  <c r="B78" i="1"/>
  <c r="B96" i="1" s="1"/>
  <c r="B89" i="1"/>
  <c r="B84" i="1"/>
  <c r="B59" i="1"/>
  <c r="B66" i="1" s="1"/>
  <c r="B42" i="1"/>
  <c r="B45" i="1"/>
  <c r="B57" i="24" l="1"/>
  <c r="B59" i="32"/>
  <c r="B58" i="25"/>
  <c r="B40" i="31"/>
  <c r="B105" i="34"/>
  <c r="B105" i="33"/>
  <c r="B105" i="32"/>
  <c r="B105" i="31"/>
  <c r="B104" i="30"/>
  <c r="B126" i="30"/>
  <c r="B125" i="28"/>
  <c r="B103" i="28"/>
  <c r="B125" i="26"/>
  <c r="B40" i="25"/>
  <c r="B57" i="1"/>
  <c r="B128" i="1"/>
  <c r="B109" i="1"/>
  <c r="B68" i="1"/>
  <c r="B76" i="1" s="1"/>
  <c r="B27" i="1"/>
  <c r="B34" i="1"/>
  <c r="B122" i="1" l="1"/>
  <c r="B40" i="1"/>
  <c r="B105" i="1" l="1"/>
  <c r="B99" i="1"/>
  <c r="B100" i="1" s="1"/>
</calcChain>
</file>

<file path=xl/sharedStrings.xml><?xml version="1.0" encoding="utf-8"?>
<sst xmlns="http://schemas.openxmlformats.org/spreadsheetml/2006/main" count="1480" uniqueCount="161">
  <si>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</si>
  <si>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</si>
  <si>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</si>
  <si>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</si>
  <si>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</si>
  <si>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</si>
  <si>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</si>
  <si>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</si>
  <si>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</si>
  <si>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</si>
  <si>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</si>
  <si>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</si>
  <si>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</si>
  <si>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</si>
  <si>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</si>
  <si>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</si>
  <si>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</si>
  <si>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6.VALORES DEVOLVIDOS À CONTRATANTE</t>
  </si>
  <si>
    <t>7.1 Caixa</t>
  </si>
  <si>
    <t>8.INFORMAÇÕES COMPLEMENTARES - GLOSAS</t>
  </si>
  <si>
    <t>TOTAL DAS GLOSAS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</si>
  <si>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</si>
  <si>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</si>
  <si>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</si>
  <si>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</si>
  <si>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</si>
  <si>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</si>
  <si>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</si>
  <si>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</si>
  <si>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</si>
  <si>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5.2.1 Aquisições de Bens  (equipamentos, mobiliários,etc)</t>
  </si>
  <si>
    <t xml:space="preserve">2.4 Rendimento sobre Aplicação Financeiras -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</si>
  <si>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</si>
  <si>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</si>
  <si>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</si>
  <si>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</si>
  <si>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</si>
  <si>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</si>
  <si>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</si>
  <si>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3.1 Resgate Aplicação - CUSTEIO </t>
  </si>
  <si>
    <t xml:space="preserve">4.1 Aplicação Financeira - CUSTEIO  </t>
  </si>
  <si>
    <t xml:space="preserve">2.3 Rendimento sobre Aplicações Financeiras - CUSTEIO </t>
  </si>
  <si>
    <t>TOTAL DE ENTRADAS (soma=2.1+2.2+2.3+2.4+2.5)</t>
  </si>
  <si>
    <t>TOTAL DOS RESGATES (soma=3.1+3.2)</t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</si>
  <si>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</si>
  <si>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</si>
  <si>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</si>
  <si>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</si>
  <si>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</si>
  <si>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>SALDO ANTERIOR (soma=1.1+1.2+1.3)</t>
  </si>
  <si>
    <t>7.2. Banco Conta Corrente  - CUSTEIO E INVESTIMENTO</t>
  </si>
  <si>
    <t xml:space="preserve">7.3 Aplicações Financeiras  - CUSTEIO E INVESTIMENTO 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</si>
  <si>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</si>
  <si>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</si>
  <si>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</si>
  <si>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</si>
  <si>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8.2 Glosa - não cumprimento das metas *</t>
  </si>
  <si>
    <t>9.Nota Explicativa: Valores de glosas não informados devido ao não recebimento das informações por parte da SES.</t>
  </si>
  <si>
    <t>Metodologia de Avaliação da Transparência dos Contratos de Gestão da SES - CGE/TCE- 3ª Edição -  2023 - Item 3.9.1/Financeiro  Relatório mensal comparativo de recursos recebidos, gastos e devolvidos ao Poder Público (Item 12.1.p da Minuta Padrão do Contrato de Gestão – PGE e Item 31, anexo II da Resolução Normativa nº 013/2017 TCE-GO.</t>
  </si>
  <si>
    <t>NOME DA ORGANIZAÇÃO SOCIAL/CONTRATADA: FUNDAÇÃO DE APOIO AO HOSPITAL DAS CLINICAS UFG – FUNDAHC</t>
  </si>
  <si>
    <t>CNPJ: 02.918.347/0001-43</t>
  </si>
  <si>
    <t>NOME DA UNIDADE GERIDA: HOSPITAL ESTADUAL DE JATAI - HEJ</t>
  </si>
  <si>
    <t>1.2.1 BB C/C 20.320-3 - custeio</t>
  </si>
  <si>
    <t xml:space="preserve">1.2.4 BB NUCLEO DE VIGILANCIA  C/C 21.452-3 </t>
  </si>
  <si>
    <t xml:space="preserve">1.2.7 CEF C/C 2423-7 HEJ </t>
  </si>
  <si>
    <t>1.3.1 BB C/A 20.320-3 - custeio</t>
  </si>
  <si>
    <t>2.3.6 BB APLIC 21.452-3 -Nucleo vigilancia</t>
  </si>
  <si>
    <t>2.5.2 Devolução pagamento indevido</t>
  </si>
  <si>
    <t>5.1.8.1 Concessionarias ( Agua, luz e telefonia)</t>
  </si>
  <si>
    <t>5.1.8.2 Reembolso de Rateios (-)</t>
  </si>
  <si>
    <t>5.1.8.3 Rescisões Trabalhistas</t>
  </si>
  <si>
    <t>5.1.8.4 Diárias</t>
  </si>
  <si>
    <t xml:space="preserve">5.1.8.5 Despesas Bancarias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</si>
  <si>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(soma=5.1.+5.1.6+5.1.8)</t>
    </r>
  </si>
  <si>
    <t>7.2.1 BB C/C 20.320-3 - custeio</t>
  </si>
  <si>
    <t xml:space="preserve">7.2.4 BB NUCLEO DE VIGILANCIA  C/C 21.452-3 </t>
  </si>
  <si>
    <t>7.2.6 BB C/C 21.721-2 - SUP.DE FUNDOS</t>
  </si>
  <si>
    <t xml:space="preserve">7.2.7 CEF C/C 2423-7 HEJ </t>
  </si>
  <si>
    <t>7.3.1 BB C/A 20.320-3 - custeio</t>
  </si>
  <si>
    <t>4.3 IRRF/IOF S/APLICAÇÃO FINANCEIRA</t>
  </si>
  <si>
    <t xml:space="preserve">1.3.4 BB NUCLEO DE VIGILANCIA  C/A 21.452-3 </t>
  </si>
  <si>
    <t xml:space="preserve">7.3.4 BB NUCLEO DE VIGILANCIA  C/A 21.452-3 </t>
  </si>
  <si>
    <t>4.4 Bloqueio Bancário</t>
  </si>
  <si>
    <t>8.1 Glosa - Energia eletrica *</t>
  </si>
  <si>
    <t>GERÊNCIA DE FINANÇAS E ORÇAMENTOS</t>
  </si>
  <si>
    <t xml:space="preserve">1.2.2 BB PROVISOES  C/C 20.504-4 </t>
  </si>
  <si>
    <t>1.2.3 BB DOAÇÕES C/C 20.671-7</t>
  </si>
  <si>
    <t>2.3.1 BB C/A 20.320-3 - custeio</t>
  </si>
  <si>
    <t xml:space="preserve">1.2.5 SUPRIMENTO DE FUNDO </t>
  </si>
  <si>
    <t xml:space="preserve">1.2.6 CEF C/C 2423-7 HEJ </t>
  </si>
  <si>
    <t xml:space="preserve">2.3.2 BB PROVISOES  C/A 20.504-4 </t>
  </si>
  <si>
    <t>2.3.3 BB DOAÇÕES C/A 20.671-7</t>
  </si>
  <si>
    <t xml:space="preserve">1.3.2 BB PROVISOES  C/A 20.504-4 </t>
  </si>
  <si>
    <t>1.3.3 BB DOAÇÕES C/A 20.671-7</t>
  </si>
  <si>
    <t>2.5.4 Aporte para caixa (+)</t>
  </si>
  <si>
    <t>2.5.5 Reembolso de Despesa  (+)</t>
  </si>
  <si>
    <t>4.1.1 BB C/A 20.320-3 - custeio</t>
  </si>
  <si>
    <t xml:space="preserve">4.1.2 BB PROVISOES  C/A 20.504-4 </t>
  </si>
  <si>
    <t>3.1.1 BB C/A 20.320-3 - custeio</t>
  </si>
  <si>
    <t xml:space="preserve">3.1.2 BB PROVISOES  C/A 20.504-4 </t>
  </si>
  <si>
    <t>3.1.4 BB APLIC 21.452-3 -Nucleo vigilancia</t>
  </si>
  <si>
    <t>3.1.3 BB DOAÇÕES C/A 20.671-7</t>
  </si>
  <si>
    <t>4.1.3 BB DOAÇÕES C/A 20.671-7</t>
  </si>
  <si>
    <t>4.1.4 BB APLIC 21.452-3 -Nucleo vigilancia</t>
  </si>
  <si>
    <t xml:space="preserve">7.2.2 BB PROVISOES  C/C 20.504-4 </t>
  </si>
  <si>
    <t>7.2.3 BB DOAÇÕES C/C 20.671-7</t>
  </si>
  <si>
    <t>7.3.2 BB PROVISOES  C/A 20.504-4</t>
  </si>
  <si>
    <t>7.3.3 BB DOAÇÕES C/A 20.671-7</t>
  </si>
  <si>
    <t xml:space="preserve">8.3 Glosa - residentes * </t>
  </si>
  <si>
    <t xml:space="preserve">5.1.6.3 Recibo de Pagamento Autônomo </t>
  </si>
  <si>
    <t>Competência: 01/2022</t>
  </si>
  <si>
    <t>VIGÊNCIA DO CONTRATO DE GESTÃO/TERMO ADITIVO:  25/06/2021 a 28/02/2022</t>
  </si>
  <si>
    <t xml:space="preserve">CONTRATO DE GESTÃO/ADITIVO Nº:         01/2020 SES/GO   -   CONTRATO </t>
  </si>
  <si>
    <t xml:space="preserve">1.3.5 CEF C/A 2423-7 HEJ </t>
  </si>
  <si>
    <t xml:space="preserve">3.1.5 CEF C/A 2423-7 HEJ </t>
  </si>
  <si>
    <t xml:space="preserve">5.1.8.6 Investimentos </t>
  </si>
  <si>
    <t>7.SALDO BANCÁRIO FINAL EM 31/01/2022</t>
  </si>
  <si>
    <t xml:space="preserve">7.3.4 CEF C/A 2423-7 HEJ </t>
  </si>
  <si>
    <t>Goiânia, 31 de Janeiro de 2022.</t>
  </si>
  <si>
    <t>Competência: 02/2022</t>
  </si>
  <si>
    <t xml:space="preserve">5.1.8.7 Reembolso de Despesa </t>
  </si>
  <si>
    <t>7.SALDO BANCÁRIO FINAL EM 28/02/2022</t>
  </si>
  <si>
    <t>Goiânia, 28 de Fevereiro de 2022.</t>
  </si>
  <si>
    <t>Competência: 03/2022</t>
  </si>
  <si>
    <t>2.5.6 Devolução do Saldo de Caixa   (+)</t>
  </si>
  <si>
    <t xml:space="preserve">4.1.5  CEF C/A 2423-7 HEJ </t>
  </si>
  <si>
    <t>7.SALDO BANCÁRIO FINAL EM 31/03/2022</t>
  </si>
  <si>
    <t>Goiânia, 31 de Março de 2022.</t>
  </si>
  <si>
    <t>Competência: 04/2022</t>
  </si>
  <si>
    <t>7.SALDO BANCÁRIO FINAL EM 30/04/2022</t>
  </si>
  <si>
    <t>Goiânia, 30 de Abril de 2022.</t>
  </si>
  <si>
    <t>Competência: 05/2022</t>
  </si>
  <si>
    <t>7.SALDO BANCÁRIO FINAL EM 31/05/2022</t>
  </si>
  <si>
    <t>Goiânia, 31 de Maio de 2022.</t>
  </si>
  <si>
    <t>Competência: 06/2022</t>
  </si>
  <si>
    <t>7.SALDO BANCÁRIO FINAL EM 30/06/2022</t>
  </si>
  <si>
    <t>Goiânia, 30 de Junho de 2022.</t>
  </si>
  <si>
    <t>Competência: 07/2022</t>
  </si>
  <si>
    <t>7.SALDO BANCÁRIO FINAL EM 31/07/2022</t>
  </si>
  <si>
    <t>Goiânia, 31 de Julho de 2022.</t>
  </si>
  <si>
    <t>Competência: 08/2022</t>
  </si>
  <si>
    <t>2.5.7 Receitas não Governamentais (Doações, vendas, aluguéis e outros)</t>
  </si>
  <si>
    <t>7.SALDO BANCÁRIO FINAL EM 31/08/2022</t>
  </si>
  <si>
    <t>Goiânia, 31 de Agosto de 2022.</t>
  </si>
  <si>
    <t>Competência: 09/2022</t>
  </si>
  <si>
    <t>VIGÊNCIA DO CONTRATO DE GESTÃO/TERMO ADITIVO:  01/03/2022 a 30/09/2022</t>
  </si>
  <si>
    <t xml:space="preserve">CONTRATO DE GESTÃO/ADITIVO Nº:         01/2020 SES/GO   -   CONTRATO / 3º ADITIVO </t>
  </si>
  <si>
    <t>5.1.8.8  Aporte para caixa (-)</t>
  </si>
  <si>
    <t>7.SALDO BANCÁRIO FINAL EM 30/09/2022</t>
  </si>
  <si>
    <t>Goiânia, 30 de Setembro de 2022.</t>
  </si>
  <si>
    <t>Competência: 10/2022</t>
  </si>
  <si>
    <t>7.SALDO BANCÁRIO FINAL EM 31/10/2022</t>
  </si>
  <si>
    <t>Goiânia, 31 de Outubro de 2022.</t>
  </si>
  <si>
    <t>Competência: 11/2022</t>
  </si>
  <si>
    <t>VIGÊNCIA DO CONTRATO DE GESTÃO/TERMO ADITIVO:  30/09/2022 a 29/03/2023</t>
  </si>
  <si>
    <t xml:space="preserve">CONTRATO DE GESTÃO/ADITIVO Nº:         01/2020 SES/GO   -   CONTRATO / 6º ADITIVO </t>
  </si>
  <si>
    <t>7.SALDO BANCÁRIO FINAL EM 30/11/2022</t>
  </si>
  <si>
    <t>Goiânia, 30 de Novembro de 2022.</t>
  </si>
  <si>
    <t>Competência: 12/2022</t>
  </si>
  <si>
    <t>7.SALDO BANCÁRIO FINAL EM 31/12/2022</t>
  </si>
  <si>
    <t>Goiânia, 31 de Dezembro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</si>
</sst>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9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87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10" fillId="3" borderId="1" xfId="0" applyFont="1" applyFill="1" applyBorder="1"/>
    <xf numFmtId="0" fontId="13" fillId="3" borderId="1" xfId="0" applyFont="1" applyFill="1" applyBorder="1"/>
    <xf numFmtId="4" fontId="12" fillId="0" borderId="1" xfId="1" applyNumberFormat="1" applyFont="1" applyBorder="1" applyAlignment="1" applyProtection="1">
      <alignment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4" fontId="13" fillId="8" borderId="1" xfId="1" applyNumberFormat="1" applyFont="1" applyFill="1" applyBorder="1" applyAlignment="1" applyProtection="1">
      <alignment vertical="center"/>
    </xf>
    <xf numFmtId="4" fontId="16" fillId="8" borderId="1" xfId="1" applyNumberFormat="1" applyFont="1" applyFill="1" applyBorder="1" applyAlignment="1" applyProtection="1">
      <alignment vertical="center"/>
    </xf>
    <xf numFmtId="4" fontId="13" fillId="0" borderId="1" xfId="1" applyNumberFormat="1" applyFont="1" applyBorder="1" applyAlignment="1" applyProtection="1">
      <alignment vertical="center"/>
    </xf>
    <xf numFmtId="4" fontId="13" fillId="5" borderId="1" xfId="0" applyNumberFormat="1" applyFont="1" applyFill="1" applyBorder="1" applyAlignment="1">
      <alignment horizontal="right"/>
    </xf>
    <xf numFmtId="0" fontId="14" fillId="3" borderId="1" xfId="0" applyFont="1" applyFill="1" applyBorder="1"/>
    <xf numFmtId="0" fontId="15" fillId="3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4" fontId="12" fillId="8" borderId="1" xfId="1" applyNumberFormat="1" applyFont="1" applyFill="1" applyBorder="1" applyAlignment="1" applyProtection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6" fillId="0" borderId="1" xfId="1" applyNumberFormat="1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164" fontId="18" fillId="0" borderId="6" xfId="0" applyNumberFormat="1" applyFont="1" applyBorder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1" applyNumberFormat="1" applyFont="1" applyBorder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0" fillId="0" borderId="1" xfId="0" applyNumberFormat="1" applyFont="1" applyBorder="1"/>
    <xf numFmtId="0" fontId="14" fillId="3" borderId="4" xfId="0" applyFont="1" applyFill="1" applyBorder="1" applyAlignment="1">
      <alignment horizontal="left"/>
    </xf>
    <xf numFmtId="0" fontId="14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5100366-EBE4-4DCE-BF3C-B3821876D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DFDFC1-3852-40A5-9C7C-AA24B349F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42331B-DD8B-40B8-A568-AD859949D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A7DE1C-B53E-4672-A673-84D8B251D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731E86-3C67-4956-A574-ECF10A490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AAFEDE-7B03-4ED7-8AC3-E7C704729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66EA38-850C-41EA-B292-D80B9FDA6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5BC544-B8AB-4593-A539-74B6BFA1D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A75C4F-AE2A-4647-A630-7EE65AFB2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EC8DBCA-2F8C-428B-A4F8-C8EF002C9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E05CFEB-2A2A-4D26-9531-D464F6C31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6261A-3FFA-4D00-B94B-E3DFB8B45603}">
  <sheetPr>
    <tabColor rgb="FF00B0F0"/>
    <pageSetUpPr fitToPage="1"/>
  </sheetPr>
  <dimension ref="A1:C136"/>
  <sheetViews>
    <sheetView showGridLines="0" tabSelected="1" zoomScale="90" zoomScaleNormal="90" zoomScaleSheetLayoutView="70" zoomScalePageLayoutView="70" workbookViewId="0">
      <selection activeCell="D11" sqref="D11"/>
    </sheetView>
  </sheetViews>
  <sheetFormatPr defaultColWidth="41.6640625" defaultRowHeight="14.4" x14ac:dyDescent="0.3"/>
  <cols>
    <col min="1" max="1" width="108.6640625" customWidth="1"/>
    <col min="2" max="2" width="43.33203125" customWidth="1"/>
    <col min="3" max="3" width="25.6640625" style="69" customWidth="1"/>
  </cols>
  <sheetData>
    <row r="1" spans="1:3" ht="121.5" customHeight="1" x14ac:dyDescent="0.3">
      <c r="A1" s="83"/>
      <c r="B1" s="83"/>
    </row>
    <row r="2" spans="1:3" x14ac:dyDescent="0.3">
      <c r="A2" s="84" t="s">
        <v>0</v>
      </c>
      <c r="B2" s="84"/>
      <c r="C2" s="70"/>
    </row>
    <row r="3" spans="1:3" x14ac:dyDescent="0.3">
      <c r="A3" s="84"/>
      <c r="B3" s="84"/>
      <c r="C3" s="70"/>
    </row>
    <row r="4" spans="1:3" x14ac:dyDescent="0.3">
      <c r="A4" s="84"/>
      <c r="B4" s="84"/>
      <c r="C4" s="70"/>
    </row>
    <row r="5" spans="1:3" x14ac:dyDescent="0.3">
      <c r="A5" s="84"/>
      <c r="B5" s="84"/>
      <c r="C5" s="70"/>
    </row>
    <row r="6" spans="1:3" x14ac:dyDescent="0.3">
      <c r="A6" s="84"/>
      <c r="B6" s="84"/>
      <c r="C6" s="70"/>
    </row>
    <row r="7" spans="1:3" x14ac:dyDescent="0.3">
      <c r="A7" s="84"/>
      <c r="B7" s="84"/>
      <c r="C7" s="67"/>
    </row>
    <row r="8" spans="1:3" ht="23.25" customHeight="1" x14ac:dyDescent="0.3">
      <c r="A8" s="85" t="s">
        <v>58</v>
      </c>
      <c r="B8" s="85"/>
      <c r="C8" s="67"/>
    </row>
    <row r="9" spans="1:3" ht="23.25" customHeight="1" x14ac:dyDescent="0.3">
      <c r="A9" s="85"/>
      <c r="B9" s="85"/>
      <c r="C9" s="67"/>
    </row>
    <row r="10" spans="1:3" x14ac:dyDescent="0.3">
      <c r="A10" s="86" t="s">
        <v>24</v>
      </c>
      <c r="B10" s="86"/>
      <c r="C10" s="70"/>
    </row>
    <row r="11" spans="1:3" x14ac:dyDescent="0.3">
      <c r="A11" s="2" t="s">
        <v>21</v>
      </c>
      <c r="B11" s="3"/>
      <c r="C11" s="70"/>
    </row>
    <row r="12" spans="1:3" x14ac:dyDescent="0.3">
      <c r="A12" s="82" t="s">
        <v>59</v>
      </c>
      <c r="B12" s="82"/>
    </row>
    <row r="13" spans="1:3" x14ac:dyDescent="0.3">
      <c r="A13" s="4" t="s">
        <v>60</v>
      </c>
      <c r="B13" s="3"/>
      <c r="C13" s="70"/>
    </row>
    <row r="14" spans="1:3" x14ac:dyDescent="0.3">
      <c r="A14" s="82" t="s">
        <v>61</v>
      </c>
      <c r="B14" s="82"/>
      <c r="C14" s="70"/>
    </row>
    <row r="15" spans="1:3" x14ac:dyDescent="0.3">
      <c r="A15" s="48" t="s">
        <v>29</v>
      </c>
      <c r="B15" s="3"/>
      <c r="C15" s="70"/>
    </row>
    <row r="16" spans="1:3" x14ac:dyDescent="0.3">
      <c r="A16" s="58" t="s">
        <v>155</v>
      </c>
      <c r="B16" s="59"/>
      <c r="C16" s="70"/>
    </row>
    <row r="17" spans="1:3" x14ac:dyDescent="0.3">
      <c r="A17" s="75" t="s">
        <v>154</v>
      </c>
      <c r="B17" s="76"/>
      <c r="C17" s="70"/>
    </row>
    <row r="18" spans="1:3" x14ac:dyDescent="0.3">
      <c r="A18" s="4"/>
      <c r="B18" s="3"/>
      <c r="C18" s="70"/>
    </row>
    <row r="19" spans="1:3" s="7" customFormat="1" x14ac:dyDescent="0.3">
      <c r="A19" s="49" t="s">
        <v>26</v>
      </c>
      <c r="B19" s="74">
        <v>9383053.7599999998</v>
      </c>
      <c r="C19" s="71"/>
    </row>
    <row r="20" spans="1:3" s="7" customFormat="1" x14ac:dyDescent="0.3">
      <c r="A20" s="49" t="s">
        <v>27</v>
      </c>
      <c r="B20" s="12">
        <v>0</v>
      </c>
      <c r="C20" s="71"/>
    </row>
    <row r="21" spans="1:3" s="7" customFormat="1" x14ac:dyDescent="0.3">
      <c r="A21" s="5"/>
      <c r="B21" s="6"/>
      <c r="C21" s="71"/>
    </row>
    <row r="22" spans="1:3" ht="25.8" x14ac:dyDescent="0.3">
      <c r="A22" s="77" t="s">
        <v>1</v>
      </c>
      <c r="B22" s="77"/>
    </row>
    <row r="23" spans="1:3" ht="11.25" customHeight="1" x14ac:dyDescent="0.3">
      <c r="A23" s="8"/>
      <c r="B23" s="78" t="s">
        <v>25</v>
      </c>
    </row>
    <row r="24" spans="1:3" ht="14.25" customHeight="1" x14ac:dyDescent="0.3">
      <c r="A24" s="9" t="s">
        <v>158</v>
      </c>
      <c r="B24" s="78"/>
      <c r="C24" s="10"/>
    </row>
    <row r="25" spans="1:3" x14ac:dyDescent="0.3">
      <c r="A25" s="17" t="s">
        <v>2</v>
      </c>
      <c r="B25" s="18"/>
      <c r="C25" s="11"/>
    </row>
    <row r="26" spans="1:3" x14ac:dyDescent="0.3">
      <c r="A26" s="40" t="s">
        <v>3</v>
      </c>
      <c r="B26" s="35">
        <v>0</v>
      </c>
      <c r="C26" s="72"/>
    </row>
    <row r="27" spans="1:3" x14ac:dyDescent="0.3">
      <c r="A27" s="40" t="s">
        <v>52</v>
      </c>
      <c r="B27" s="35">
        <f>SUM(B28:B33)</f>
        <v>1096115.21</v>
      </c>
      <c r="C27" s="72"/>
    </row>
    <row r="28" spans="1:3" x14ac:dyDescent="0.3">
      <c r="A28" s="30" t="s">
        <v>62</v>
      </c>
      <c r="B28" s="12">
        <v>0</v>
      </c>
      <c r="C28" s="72"/>
    </row>
    <row r="29" spans="1:3" x14ac:dyDescent="0.3">
      <c r="A29" s="30" t="s">
        <v>85</v>
      </c>
      <c r="B29" s="12">
        <v>0</v>
      </c>
      <c r="C29" s="72"/>
    </row>
    <row r="30" spans="1:3" x14ac:dyDescent="0.3">
      <c r="A30" s="30" t="s">
        <v>86</v>
      </c>
      <c r="B30" s="12">
        <v>0</v>
      </c>
      <c r="C30" s="72"/>
    </row>
    <row r="31" spans="1:3" x14ac:dyDescent="0.3">
      <c r="A31" s="30" t="s">
        <v>63</v>
      </c>
      <c r="B31" s="12">
        <v>0</v>
      </c>
      <c r="C31" s="72"/>
    </row>
    <row r="32" spans="1:3" x14ac:dyDescent="0.3">
      <c r="A32" s="30" t="s">
        <v>88</v>
      </c>
      <c r="B32" s="12">
        <v>2674</v>
      </c>
      <c r="C32" s="72"/>
    </row>
    <row r="33" spans="1:3" x14ac:dyDescent="0.3">
      <c r="A33" s="30" t="s">
        <v>89</v>
      </c>
      <c r="B33" s="12">
        <v>1093441.21</v>
      </c>
      <c r="C33" s="72"/>
    </row>
    <row r="34" spans="1:3" x14ac:dyDescent="0.3">
      <c r="A34" s="40" t="s">
        <v>53</v>
      </c>
      <c r="B34" s="35">
        <f>SUM(B35:B39)</f>
        <v>4548816.1100000003</v>
      </c>
      <c r="C34" s="72"/>
    </row>
    <row r="35" spans="1:3" x14ac:dyDescent="0.3">
      <c r="A35" s="30" t="s">
        <v>65</v>
      </c>
      <c r="B35" s="12">
        <v>2433330.4900000002</v>
      </c>
      <c r="C35" s="72"/>
    </row>
    <row r="36" spans="1:3" x14ac:dyDescent="0.3">
      <c r="A36" s="30" t="s">
        <v>92</v>
      </c>
      <c r="B36" s="12">
        <v>2080193.15</v>
      </c>
      <c r="C36" s="72"/>
    </row>
    <row r="37" spans="1:3" x14ac:dyDescent="0.3">
      <c r="A37" s="30" t="s">
        <v>93</v>
      </c>
      <c r="B37" s="12">
        <v>35292.47</v>
      </c>
      <c r="C37" s="72"/>
    </row>
    <row r="38" spans="1:3" x14ac:dyDescent="0.3">
      <c r="A38" s="30" t="s">
        <v>80</v>
      </c>
      <c r="B38" s="12">
        <v>0</v>
      </c>
      <c r="C38" s="72"/>
    </row>
    <row r="39" spans="1:3" x14ac:dyDescent="0.3">
      <c r="A39" s="30" t="s">
        <v>113</v>
      </c>
      <c r="B39" s="12">
        <v>0</v>
      </c>
      <c r="C39" s="72"/>
    </row>
    <row r="40" spans="1:3" x14ac:dyDescent="0.3">
      <c r="A40" s="37" t="s">
        <v>49</v>
      </c>
      <c r="B40" s="29">
        <f>SUM(B26+B27+B34)</f>
        <v>5644931.3200000003</v>
      </c>
      <c r="C40" s="72"/>
    </row>
    <row r="41" spans="1:3" x14ac:dyDescent="0.3">
      <c r="A41" s="17" t="s">
        <v>4</v>
      </c>
      <c r="B41" s="17"/>
      <c r="C41" s="10"/>
    </row>
    <row r="42" spans="1:3" x14ac:dyDescent="0.3">
      <c r="A42" s="41" t="s">
        <v>37</v>
      </c>
      <c r="B42" s="44">
        <f>SUM(B43+B44)</f>
        <v>14012969.17</v>
      </c>
      <c r="C42" s="11"/>
    </row>
    <row r="43" spans="1:3" x14ac:dyDescent="0.3">
      <c r="A43" s="30" t="s">
        <v>64</v>
      </c>
      <c r="B43" s="47">
        <v>14012969.17</v>
      </c>
      <c r="C43" s="11"/>
    </row>
    <row r="44" spans="1:3" ht="15.45" customHeight="1" x14ac:dyDescent="0.3">
      <c r="A44" s="41" t="s">
        <v>38</v>
      </c>
      <c r="B44" s="50">
        <v>0</v>
      </c>
      <c r="C44" s="11"/>
    </row>
    <row r="45" spans="1:3" x14ac:dyDescent="0.3">
      <c r="A45" s="42" t="s">
        <v>41</v>
      </c>
      <c r="B45" s="35">
        <f>SUM(B46:B50)</f>
        <v>0</v>
      </c>
      <c r="C45" s="11"/>
    </row>
    <row r="46" spans="1:3" x14ac:dyDescent="0.3">
      <c r="A46" s="30" t="s">
        <v>87</v>
      </c>
      <c r="B46" s="47">
        <v>0</v>
      </c>
      <c r="C46" s="11"/>
    </row>
    <row r="47" spans="1:3" x14ac:dyDescent="0.3">
      <c r="A47" s="30" t="s">
        <v>90</v>
      </c>
      <c r="B47" s="47">
        <v>0</v>
      </c>
      <c r="C47" s="11"/>
    </row>
    <row r="48" spans="1:3" x14ac:dyDescent="0.3">
      <c r="A48" s="30" t="s">
        <v>91</v>
      </c>
      <c r="B48" s="47">
        <v>0</v>
      </c>
      <c r="C48" s="11"/>
    </row>
    <row r="49" spans="1:3" x14ac:dyDescent="0.3">
      <c r="A49" s="30" t="s">
        <v>66</v>
      </c>
      <c r="B49" s="47">
        <v>0</v>
      </c>
      <c r="C49" s="11"/>
    </row>
    <row r="50" spans="1:3" x14ac:dyDescent="0.3">
      <c r="A50" s="30" t="s">
        <v>113</v>
      </c>
      <c r="B50" s="47">
        <v>0</v>
      </c>
      <c r="C50" s="11"/>
    </row>
    <row r="51" spans="1:3" x14ac:dyDescent="0.3">
      <c r="A51" s="42" t="s">
        <v>31</v>
      </c>
      <c r="B51" s="35">
        <v>0</v>
      </c>
      <c r="C51" s="11"/>
    </row>
    <row r="52" spans="1:3" x14ac:dyDescent="0.3">
      <c r="A52" s="42" t="s">
        <v>35</v>
      </c>
      <c r="B52" s="35">
        <v>0</v>
      </c>
      <c r="C52" s="11"/>
    </row>
    <row r="53" spans="1:3" x14ac:dyDescent="0.3">
      <c r="A53" s="51" t="s">
        <v>55</v>
      </c>
      <c r="B53" s="12">
        <v>0</v>
      </c>
      <c r="C53" s="11"/>
    </row>
    <row r="54" spans="1:3" x14ac:dyDescent="0.3">
      <c r="A54" s="36" t="s">
        <v>67</v>
      </c>
      <c r="B54" s="47">
        <v>0</v>
      </c>
      <c r="C54" s="11"/>
    </row>
    <row r="55" spans="1:3" x14ac:dyDescent="0.3">
      <c r="A55" s="36" t="s">
        <v>94</v>
      </c>
      <c r="B55" s="47">
        <v>9627</v>
      </c>
      <c r="C55" s="11"/>
    </row>
    <row r="56" spans="1:3" x14ac:dyDescent="0.3">
      <c r="A56" s="36" t="s">
        <v>95</v>
      </c>
      <c r="B56" s="47">
        <v>22636.26</v>
      </c>
      <c r="C56" s="11"/>
    </row>
    <row r="57" spans="1:3" x14ac:dyDescent="0.3">
      <c r="A57" s="36" t="s">
        <v>124</v>
      </c>
      <c r="B57" s="47">
        <v>0</v>
      </c>
      <c r="C57" s="11"/>
    </row>
    <row r="58" spans="1:3" x14ac:dyDescent="0.3">
      <c r="A58" s="36" t="s">
        <v>141</v>
      </c>
      <c r="B58" s="47">
        <v>0</v>
      </c>
      <c r="C58" s="11"/>
    </row>
    <row r="59" spans="1:3" x14ac:dyDescent="0.3">
      <c r="A59" s="34" t="s">
        <v>42</v>
      </c>
      <c r="B59" s="29">
        <f>SUM(B42++B45+B51+B52+B58+B55+B56+B54)</f>
        <v>14045232.43</v>
      </c>
      <c r="C59" s="73"/>
    </row>
    <row r="60" spans="1:3" x14ac:dyDescent="0.3">
      <c r="A60" s="60" t="s">
        <v>5</v>
      </c>
      <c r="B60" s="20"/>
      <c r="C60" s="73"/>
    </row>
    <row r="61" spans="1:3" x14ac:dyDescent="0.3">
      <c r="A61" s="52" t="s">
        <v>39</v>
      </c>
      <c r="B61" s="35">
        <f>SUM(B62+B63+B64+B66)</f>
        <v>9011627.3100000005</v>
      </c>
      <c r="C61" s="73"/>
    </row>
    <row r="62" spans="1:3" x14ac:dyDescent="0.3">
      <c r="A62" s="30" t="s">
        <v>98</v>
      </c>
      <c r="B62" s="50">
        <v>9011627.3100000005</v>
      </c>
      <c r="C62" s="73"/>
    </row>
    <row r="63" spans="1:3" x14ac:dyDescent="0.3">
      <c r="A63" s="30" t="s">
        <v>99</v>
      </c>
      <c r="B63" s="50">
        <v>0</v>
      </c>
      <c r="C63" s="73"/>
    </row>
    <row r="64" spans="1:3" x14ac:dyDescent="0.3">
      <c r="A64" s="30" t="s">
        <v>101</v>
      </c>
      <c r="B64" s="50">
        <v>0</v>
      </c>
      <c r="C64" s="73"/>
    </row>
    <row r="65" spans="1:3" x14ac:dyDescent="0.3">
      <c r="A65" s="30" t="s">
        <v>100</v>
      </c>
      <c r="B65" s="50">
        <v>0</v>
      </c>
      <c r="C65" s="73"/>
    </row>
    <row r="66" spans="1:3" x14ac:dyDescent="0.3">
      <c r="A66" s="30" t="s">
        <v>114</v>
      </c>
      <c r="B66" s="50">
        <v>0</v>
      </c>
      <c r="C66" s="73"/>
    </row>
    <row r="67" spans="1:3" x14ac:dyDescent="0.3">
      <c r="A67" s="52" t="s">
        <v>28</v>
      </c>
      <c r="B67" s="35">
        <v>0</v>
      </c>
      <c r="C67" s="73"/>
    </row>
    <row r="68" spans="1:3" x14ac:dyDescent="0.3">
      <c r="A68" s="53" t="s">
        <v>43</v>
      </c>
      <c r="B68" s="29">
        <f>SUM(B61+B67)</f>
        <v>9011627.3100000005</v>
      </c>
      <c r="C68" s="73"/>
    </row>
    <row r="69" spans="1:3" x14ac:dyDescent="0.3">
      <c r="A69" s="21" t="s">
        <v>6</v>
      </c>
      <c r="B69" s="22"/>
      <c r="C69" s="71"/>
    </row>
    <row r="70" spans="1:3" x14ac:dyDescent="0.3">
      <c r="A70" s="61" t="s">
        <v>40</v>
      </c>
      <c r="B70" s="54">
        <f>SUM(B71+B72+B73+B75+B74)</f>
        <v>13789483.74</v>
      </c>
      <c r="C70" s="71"/>
    </row>
    <row r="71" spans="1:3" x14ac:dyDescent="0.3">
      <c r="A71" s="30" t="s">
        <v>96</v>
      </c>
      <c r="B71" s="55">
        <v>13552321.85</v>
      </c>
      <c r="C71" s="71"/>
    </row>
    <row r="72" spans="1:3" x14ac:dyDescent="0.3">
      <c r="A72" s="30" t="s">
        <v>97</v>
      </c>
      <c r="B72" s="55">
        <v>0</v>
      </c>
      <c r="C72" s="71"/>
    </row>
    <row r="73" spans="1:3" x14ac:dyDescent="0.3">
      <c r="A73" s="30" t="s">
        <v>102</v>
      </c>
      <c r="B73" s="55">
        <v>0</v>
      </c>
      <c r="C73" s="71"/>
    </row>
    <row r="74" spans="1:3" x14ac:dyDescent="0.3">
      <c r="A74" s="30" t="s">
        <v>103</v>
      </c>
      <c r="B74" s="55">
        <v>237161.89</v>
      </c>
      <c r="C74" s="71"/>
    </row>
    <row r="75" spans="1:3" x14ac:dyDescent="0.3">
      <c r="A75" s="30" t="s">
        <v>125</v>
      </c>
      <c r="B75" s="55">
        <v>0</v>
      </c>
      <c r="C75" s="71"/>
    </row>
    <row r="76" spans="1:3" x14ac:dyDescent="0.3">
      <c r="A76" s="62" t="s">
        <v>54</v>
      </c>
      <c r="B76" s="56">
        <v>0</v>
      </c>
      <c r="C76" s="71"/>
    </row>
    <row r="77" spans="1:3" x14ac:dyDescent="0.3">
      <c r="A77" s="62" t="s">
        <v>79</v>
      </c>
      <c r="B77" s="56">
        <v>17825.740000000002</v>
      </c>
      <c r="C77" s="71"/>
    </row>
    <row r="78" spans="1:3" x14ac:dyDescent="0.3">
      <c r="A78" s="62" t="s">
        <v>82</v>
      </c>
      <c r="B78" s="56">
        <v>0</v>
      </c>
      <c r="C78" s="71"/>
    </row>
    <row r="79" spans="1:3" x14ac:dyDescent="0.3">
      <c r="A79" s="63" t="s">
        <v>44</v>
      </c>
      <c r="B79" s="57">
        <f>B70+B76</f>
        <v>13789483.74</v>
      </c>
      <c r="C79" s="71"/>
    </row>
    <row r="80" spans="1:3" x14ac:dyDescent="0.3">
      <c r="A80" s="19" t="s">
        <v>7</v>
      </c>
      <c r="B80" s="23"/>
      <c r="C80" s="71"/>
    </row>
    <row r="81" spans="1:3" x14ac:dyDescent="0.3">
      <c r="A81" s="19" t="s">
        <v>8</v>
      </c>
      <c r="B81" s="65">
        <f>SUM(B82+B83+B84+B86+B90)</f>
        <v>8873595.6500000004</v>
      </c>
      <c r="C81" s="10"/>
    </row>
    <row r="82" spans="1:3" x14ac:dyDescent="0.3">
      <c r="A82" s="43" t="s">
        <v>9</v>
      </c>
      <c r="B82" s="64">
        <v>2304999.13</v>
      </c>
      <c r="C82" s="11"/>
    </row>
    <row r="83" spans="1:3" x14ac:dyDescent="0.3">
      <c r="A83" s="45" t="s">
        <v>10</v>
      </c>
      <c r="B83" s="64">
        <v>5282529.34</v>
      </c>
      <c r="C83" s="11"/>
    </row>
    <row r="84" spans="1:3" x14ac:dyDescent="0.3">
      <c r="A84" s="45" t="s">
        <v>11</v>
      </c>
      <c r="B84" s="64">
        <v>1055271.05</v>
      </c>
      <c r="C84" s="11"/>
    </row>
    <row r="85" spans="1:3" x14ac:dyDescent="0.3">
      <c r="A85" s="43" t="s">
        <v>12</v>
      </c>
      <c r="B85" s="64">
        <v>56396.04</v>
      </c>
      <c r="C85" s="11"/>
    </row>
    <row r="86" spans="1:3" x14ac:dyDescent="0.3">
      <c r="A86" s="43" t="s">
        <v>13</v>
      </c>
      <c r="B86" s="64">
        <v>230796.13</v>
      </c>
      <c r="C86" s="11"/>
    </row>
    <row r="87" spans="1:3" x14ac:dyDescent="0.3">
      <c r="A87" s="43" t="s">
        <v>14</v>
      </c>
      <c r="B87" s="44">
        <f>SUM(B88+B89)</f>
        <v>1148677.6400000001</v>
      </c>
      <c r="C87" s="11"/>
    </row>
    <row r="88" spans="1:3" x14ac:dyDescent="0.3">
      <c r="A88" s="46" t="s">
        <v>33</v>
      </c>
      <c r="B88" s="47">
        <v>1123525.6200000001</v>
      </c>
      <c r="C88" s="11"/>
    </row>
    <row r="89" spans="1:3" x14ac:dyDescent="0.3">
      <c r="A89" s="46" t="s">
        <v>34</v>
      </c>
      <c r="B89" s="47">
        <v>25152.02</v>
      </c>
      <c r="C89" s="11"/>
    </row>
    <row r="90" spans="1:3" x14ac:dyDescent="0.3">
      <c r="A90" s="46" t="s">
        <v>109</v>
      </c>
      <c r="B90" s="47">
        <v>0</v>
      </c>
      <c r="C90" s="11"/>
    </row>
    <row r="91" spans="1:3" ht="28.8" x14ac:dyDescent="0.3">
      <c r="A91" s="43" t="s">
        <v>15</v>
      </c>
      <c r="B91" s="44">
        <v>0</v>
      </c>
      <c r="C91" s="11"/>
    </row>
    <row r="92" spans="1:3" x14ac:dyDescent="0.3">
      <c r="A92" s="43" t="s">
        <v>32</v>
      </c>
      <c r="B92" s="44">
        <f>SUM(B93+B94+B95+B96+B97)</f>
        <v>254306.41999999998</v>
      </c>
      <c r="C92" s="11"/>
    </row>
    <row r="93" spans="1:3" x14ac:dyDescent="0.3">
      <c r="A93" s="32" t="s">
        <v>68</v>
      </c>
      <c r="B93" s="47">
        <v>12942.43</v>
      </c>
      <c r="C93" s="11"/>
    </row>
    <row r="94" spans="1:3" x14ac:dyDescent="0.3">
      <c r="A94" s="32" t="s">
        <v>69</v>
      </c>
      <c r="B94" s="47">
        <v>151954.82</v>
      </c>
      <c r="C94" s="11"/>
    </row>
    <row r="95" spans="1:3" x14ac:dyDescent="0.3">
      <c r="A95" s="32" t="s">
        <v>70</v>
      </c>
      <c r="B95" s="47">
        <v>88672.05</v>
      </c>
      <c r="C95" s="11"/>
    </row>
    <row r="96" spans="1:3" x14ac:dyDescent="0.3">
      <c r="A96" s="32" t="s">
        <v>71</v>
      </c>
      <c r="B96" s="47">
        <v>0</v>
      </c>
      <c r="C96" s="11"/>
    </row>
    <row r="97" spans="1:3" x14ac:dyDescent="0.3">
      <c r="A97" s="32" t="s">
        <v>72</v>
      </c>
      <c r="B97" s="47">
        <v>737.12</v>
      </c>
      <c r="C97" s="11"/>
    </row>
    <row r="98" spans="1:3" x14ac:dyDescent="0.3">
      <c r="A98" s="32" t="s">
        <v>115</v>
      </c>
      <c r="B98" s="47">
        <v>0</v>
      </c>
      <c r="C98" s="11"/>
    </row>
    <row r="99" spans="1:3" x14ac:dyDescent="0.3">
      <c r="A99" s="32" t="s">
        <v>120</v>
      </c>
      <c r="B99" s="47">
        <v>0</v>
      </c>
      <c r="C99" s="11"/>
    </row>
    <row r="100" spans="1:3" x14ac:dyDescent="0.3">
      <c r="A100" s="32" t="s">
        <v>147</v>
      </c>
      <c r="B100" s="47">
        <v>9627</v>
      </c>
      <c r="C100" s="11"/>
    </row>
    <row r="101" spans="1:3" x14ac:dyDescent="0.3">
      <c r="A101" s="31" t="s">
        <v>73</v>
      </c>
      <c r="B101" s="66">
        <f>SUM(B81,B87,B92)</f>
        <v>10276579.710000001</v>
      </c>
      <c r="C101" s="11"/>
    </row>
    <row r="102" spans="1:3" x14ac:dyDescent="0.3">
      <c r="A102" s="19" t="s">
        <v>16</v>
      </c>
      <c r="B102" s="19"/>
      <c r="C102" s="73"/>
    </row>
    <row r="103" spans="1:3" x14ac:dyDescent="0.3">
      <c r="A103" s="32" t="s">
        <v>30</v>
      </c>
      <c r="B103" s="12">
        <v>0</v>
      </c>
      <c r="C103" s="73"/>
    </row>
    <row r="104" spans="1:3" x14ac:dyDescent="0.3">
      <c r="A104" s="31" t="s">
        <v>22</v>
      </c>
      <c r="B104" s="29">
        <f>SUM(B103:B103)</f>
        <v>0</v>
      </c>
      <c r="C104" s="71"/>
    </row>
    <row r="105" spans="1:3" ht="14.25" customHeight="1" x14ac:dyDescent="0.3">
      <c r="A105" s="31" t="s">
        <v>45</v>
      </c>
      <c r="B105" s="29">
        <f>B101+B104</f>
        <v>10276579.710000001</v>
      </c>
      <c r="C105" s="71"/>
    </row>
    <row r="106" spans="1:3" x14ac:dyDescent="0.3">
      <c r="A106" s="31"/>
      <c r="B106" s="33"/>
      <c r="C106" s="71"/>
    </row>
    <row r="107" spans="1:3" x14ac:dyDescent="0.3">
      <c r="A107" s="21" t="s">
        <v>17</v>
      </c>
      <c r="B107" s="22"/>
      <c r="C107" s="71"/>
    </row>
    <row r="108" spans="1:3" x14ac:dyDescent="0.3">
      <c r="A108" s="32" t="s">
        <v>48</v>
      </c>
      <c r="B108" s="12">
        <v>0</v>
      </c>
      <c r="C108" s="73"/>
    </row>
    <row r="109" spans="1:3" x14ac:dyDescent="0.3">
      <c r="A109" s="32" t="s">
        <v>47</v>
      </c>
      <c r="B109" s="12">
        <v>0</v>
      </c>
      <c r="C109" s="70"/>
    </row>
    <row r="110" spans="1:3" x14ac:dyDescent="0.3">
      <c r="A110" s="31" t="s">
        <v>46</v>
      </c>
      <c r="B110" s="29">
        <f>B108+B109</f>
        <v>0</v>
      </c>
      <c r="C110" s="70"/>
    </row>
    <row r="111" spans="1:3" s="13" customFormat="1" ht="14.25" customHeight="1" x14ac:dyDescent="0.3">
      <c r="A111" s="79"/>
      <c r="B111" s="79"/>
      <c r="C111" s="14"/>
    </row>
    <row r="112" spans="1:3" x14ac:dyDescent="0.3">
      <c r="A112" s="17" t="s">
        <v>159</v>
      </c>
      <c r="B112" s="24"/>
      <c r="C112" s="72"/>
    </row>
    <row r="113" spans="1:3" x14ac:dyDescent="0.3">
      <c r="A113" s="30" t="s">
        <v>18</v>
      </c>
      <c r="B113" s="12">
        <v>0</v>
      </c>
      <c r="C113" s="72"/>
    </row>
    <row r="114" spans="1:3" x14ac:dyDescent="0.3">
      <c r="A114" s="40" t="s">
        <v>50</v>
      </c>
      <c r="B114" s="35">
        <f>SUM(B115+B116+B117+B118+B119+B120)</f>
        <v>63185.49</v>
      </c>
      <c r="C114" s="72"/>
    </row>
    <row r="115" spans="1:3" x14ac:dyDescent="0.3">
      <c r="A115" s="30" t="s">
        <v>74</v>
      </c>
      <c r="B115" s="12">
        <v>0</v>
      </c>
      <c r="C115" s="72"/>
    </row>
    <row r="116" spans="1:3" x14ac:dyDescent="0.3">
      <c r="A116" s="30" t="s">
        <v>104</v>
      </c>
      <c r="B116" s="12">
        <v>0</v>
      </c>
      <c r="C116" s="72"/>
    </row>
    <row r="117" spans="1:3" x14ac:dyDescent="0.3">
      <c r="A117" s="30" t="s">
        <v>105</v>
      </c>
      <c r="B117" s="12">
        <v>0</v>
      </c>
      <c r="C117" s="72"/>
    </row>
    <row r="118" spans="1:3" x14ac:dyDescent="0.3">
      <c r="A118" s="30" t="s">
        <v>75</v>
      </c>
      <c r="B118" s="12">
        <v>0</v>
      </c>
      <c r="C118" s="72"/>
    </row>
    <row r="119" spans="1:3" x14ac:dyDescent="0.3">
      <c r="A119" s="30" t="s">
        <v>76</v>
      </c>
      <c r="B119" s="12">
        <v>0</v>
      </c>
      <c r="C119" s="72"/>
    </row>
    <row r="120" spans="1:3" x14ac:dyDescent="0.3">
      <c r="A120" s="30" t="s">
        <v>77</v>
      </c>
      <c r="B120" s="12">
        <v>63185.49</v>
      </c>
      <c r="C120" s="72"/>
    </row>
    <row r="121" spans="1:3" x14ac:dyDescent="0.3">
      <c r="A121" s="40" t="s">
        <v>51</v>
      </c>
      <c r="B121" s="35">
        <f>SUM(B122+B123+B124+B126+B125)</f>
        <v>9411006.1400000006</v>
      </c>
      <c r="C121" s="72"/>
    </row>
    <row r="122" spans="1:3" x14ac:dyDescent="0.3">
      <c r="A122" s="30" t="s">
        <v>78</v>
      </c>
      <c r="B122" s="12">
        <v>7035328.4000000004</v>
      </c>
      <c r="C122" s="72"/>
    </row>
    <row r="123" spans="1:3" x14ac:dyDescent="0.3">
      <c r="A123" s="30" t="s">
        <v>106</v>
      </c>
      <c r="B123" s="12">
        <v>2101836.2400000002</v>
      </c>
      <c r="C123" s="72"/>
    </row>
    <row r="124" spans="1:3" x14ac:dyDescent="0.3">
      <c r="A124" s="30" t="s">
        <v>107</v>
      </c>
      <c r="B124" s="12">
        <v>35668.949999999997</v>
      </c>
      <c r="C124" s="72"/>
    </row>
    <row r="125" spans="1:3" x14ac:dyDescent="0.3">
      <c r="A125" s="30" t="s">
        <v>117</v>
      </c>
      <c r="B125" s="12">
        <v>0</v>
      </c>
      <c r="C125" s="72"/>
    </row>
    <row r="126" spans="1:3" x14ac:dyDescent="0.3">
      <c r="A126" s="30" t="s">
        <v>81</v>
      </c>
      <c r="B126" s="12">
        <v>238172.55</v>
      </c>
      <c r="C126" s="72"/>
    </row>
    <row r="127" spans="1:3" x14ac:dyDescent="0.3">
      <c r="A127" s="31" t="s">
        <v>23</v>
      </c>
      <c r="B127" s="29">
        <f>SUM(B114+B121)</f>
        <v>9474191.6300000008</v>
      </c>
      <c r="C127" s="72"/>
    </row>
    <row r="128" spans="1:3" x14ac:dyDescent="0.3">
      <c r="A128" t="s">
        <v>36</v>
      </c>
      <c r="B128" s="1"/>
      <c r="C128" s="70"/>
    </row>
    <row r="129" spans="1:3" ht="15" thickBot="1" x14ac:dyDescent="0.35">
      <c r="A129" s="25" t="s">
        <v>19</v>
      </c>
      <c r="B129" s="26"/>
      <c r="C129" s="70"/>
    </row>
    <row r="130" spans="1:3" ht="15" thickBot="1" x14ac:dyDescent="0.35">
      <c r="A130" s="28" t="s">
        <v>83</v>
      </c>
      <c r="B130" s="68">
        <v>0</v>
      </c>
      <c r="C130" s="70"/>
    </row>
    <row r="131" spans="1:3" x14ac:dyDescent="0.3">
      <c r="A131" s="28" t="s">
        <v>56</v>
      </c>
      <c r="B131" s="29">
        <v>5087721.51</v>
      </c>
      <c r="C131" s="70"/>
    </row>
    <row r="132" spans="1:3" x14ac:dyDescent="0.3">
      <c r="A132" s="28" t="s">
        <v>108</v>
      </c>
      <c r="B132" s="29">
        <v>0</v>
      </c>
      <c r="C132" s="70"/>
    </row>
    <row r="133" spans="1:3" s="69" customFormat="1" x14ac:dyDescent="0.3">
      <c r="A133" s="25" t="s">
        <v>20</v>
      </c>
      <c r="B133" s="27">
        <f>B130+B131+B132</f>
        <v>5087721.51</v>
      </c>
    </row>
    <row r="134" spans="1:3" s="69" customFormat="1" ht="19.2" customHeight="1" x14ac:dyDescent="0.3">
      <c r="A134" s="80" t="s">
        <v>57</v>
      </c>
      <c r="B134" s="81"/>
    </row>
    <row r="135" spans="1:3" s="69" customFormat="1" ht="15.45" customHeight="1" x14ac:dyDescent="0.3">
      <c r="A135" s="39"/>
      <c r="B135" s="38"/>
    </row>
    <row r="136" spans="1:3" s="69" customFormat="1" ht="15.75" customHeight="1" x14ac:dyDescent="0.3">
      <c r="A136" s="16" t="s">
        <v>84</v>
      </c>
      <c r="B136" s="15" t="s">
        <v>160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11:B111"/>
    <mergeCell ref="A134:B134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7008-4779-41EF-98AC-3E79258D4C51}">
  <sheetPr>
    <tabColor rgb="FF00B0F0"/>
    <pageSetUpPr fitToPage="1"/>
  </sheetPr>
  <dimension ref="A1:C134"/>
  <sheetViews>
    <sheetView showGridLines="0" zoomScale="90" zoomScaleNormal="90" zoomScaleSheetLayoutView="70" zoomScalePageLayoutView="70" workbookViewId="0">
      <selection activeCell="A38" sqref="A38"/>
    </sheetView>
  </sheetViews>
  <sheetFormatPr defaultColWidth="41.6640625" defaultRowHeight="14.4" x14ac:dyDescent="0.3"/>
  <cols>
    <col min="1" max="1" width="108.6640625" customWidth="1"/>
    <col min="2" max="2" width="43.33203125" customWidth="1"/>
    <col min="3" max="3" width="25.6640625" style="69" customWidth="1"/>
  </cols>
  <sheetData>
    <row r="1" spans="1:3" ht="121.5" customHeight="1" x14ac:dyDescent="0.3">
      <c r="A1" s="83"/>
      <c r="B1" s="83"/>
    </row>
    <row r="2" spans="1:3" x14ac:dyDescent="0.3">
      <c r="A2" s="84" t="s">
        <v>0</v>
      </c>
      <c r="B2" s="84"/>
      <c r="C2" s="70"/>
    </row>
    <row r="3" spans="1:3" x14ac:dyDescent="0.3">
      <c r="A3" s="84"/>
      <c r="B3" s="84"/>
      <c r="C3" s="70"/>
    </row>
    <row r="4" spans="1:3" x14ac:dyDescent="0.3">
      <c r="A4" s="84"/>
      <c r="B4" s="84"/>
      <c r="C4" s="70"/>
    </row>
    <row r="5" spans="1:3" x14ac:dyDescent="0.3">
      <c r="A5" s="84"/>
      <c r="B5" s="84"/>
      <c r="C5" s="70"/>
    </row>
    <row r="6" spans="1:3" x14ac:dyDescent="0.3">
      <c r="A6" s="84"/>
      <c r="B6" s="84"/>
      <c r="C6" s="70"/>
    </row>
    <row r="7" spans="1:3" x14ac:dyDescent="0.3">
      <c r="A7" s="84"/>
      <c r="B7" s="84"/>
      <c r="C7" s="67"/>
    </row>
    <row r="8" spans="1:3" ht="23.25" customHeight="1" x14ac:dyDescent="0.3">
      <c r="A8" s="85" t="s">
        <v>58</v>
      </c>
      <c r="B8" s="85"/>
      <c r="C8" s="67"/>
    </row>
    <row r="9" spans="1:3" ht="23.25" customHeight="1" x14ac:dyDescent="0.3">
      <c r="A9" s="85"/>
      <c r="B9" s="85"/>
      <c r="C9" s="67"/>
    </row>
    <row r="10" spans="1:3" x14ac:dyDescent="0.3">
      <c r="A10" s="86" t="s">
        <v>24</v>
      </c>
      <c r="B10" s="86"/>
      <c r="C10" s="70"/>
    </row>
    <row r="11" spans="1:3" x14ac:dyDescent="0.3">
      <c r="A11" s="2" t="s">
        <v>21</v>
      </c>
      <c r="B11" s="3"/>
      <c r="C11" s="70"/>
    </row>
    <row r="12" spans="1:3" x14ac:dyDescent="0.3">
      <c r="A12" s="82" t="s">
        <v>59</v>
      </c>
      <c r="B12" s="82"/>
    </row>
    <row r="13" spans="1:3" x14ac:dyDescent="0.3">
      <c r="A13" s="4" t="s">
        <v>60</v>
      </c>
      <c r="B13" s="3"/>
      <c r="C13" s="70"/>
    </row>
    <row r="14" spans="1:3" x14ac:dyDescent="0.3">
      <c r="A14" s="82" t="s">
        <v>61</v>
      </c>
      <c r="B14" s="82"/>
      <c r="C14" s="70"/>
    </row>
    <row r="15" spans="1:3" x14ac:dyDescent="0.3">
      <c r="A15" s="48" t="s">
        <v>29</v>
      </c>
      <c r="B15" s="3"/>
      <c r="C15" s="70"/>
    </row>
    <row r="16" spans="1:3" x14ac:dyDescent="0.3">
      <c r="A16" s="58" t="s">
        <v>146</v>
      </c>
      <c r="B16" s="59"/>
      <c r="C16" s="70"/>
    </row>
    <row r="17" spans="1:3" x14ac:dyDescent="0.3">
      <c r="A17" s="75" t="s">
        <v>145</v>
      </c>
      <c r="B17" s="76"/>
      <c r="C17" s="70"/>
    </row>
    <row r="18" spans="1:3" x14ac:dyDescent="0.3">
      <c r="A18" s="4"/>
      <c r="B18" s="3"/>
      <c r="C18" s="70"/>
    </row>
    <row r="19" spans="1:3" s="7" customFormat="1" x14ac:dyDescent="0.3">
      <c r="A19" s="49" t="s">
        <v>26</v>
      </c>
      <c r="B19" s="74">
        <v>5630087.6200000001</v>
      </c>
      <c r="C19" s="71"/>
    </row>
    <row r="20" spans="1:3" s="7" customFormat="1" x14ac:dyDescent="0.3">
      <c r="A20" s="49" t="s">
        <v>27</v>
      </c>
      <c r="B20" s="12">
        <v>0</v>
      </c>
      <c r="C20" s="71"/>
    </row>
    <row r="21" spans="1:3" s="7" customFormat="1" x14ac:dyDescent="0.3">
      <c r="A21" s="5"/>
      <c r="B21" s="6"/>
      <c r="C21" s="71"/>
    </row>
    <row r="22" spans="1:3" ht="25.8" x14ac:dyDescent="0.3">
      <c r="A22" s="77" t="s">
        <v>1</v>
      </c>
      <c r="B22" s="77"/>
    </row>
    <row r="23" spans="1:3" ht="11.25" customHeight="1" x14ac:dyDescent="0.3">
      <c r="A23" s="8"/>
      <c r="B23" s="78" t="s">
        <v>25</v>
      </c>
    </row>
    <row r="24" spans="1:3" ht="14.25" customHeight="1" x14ac:dyDescent="0.3">
      <c r="A24" s="9" t="s">
        <v>123</v>
      </c>
      <c r="B24" s="78"/>
      <c r="C24" s="10"/>
    </row>
    <row r="25" spans="1:3" x14ac:dyDescent="0.3">
      <c r="A25" s="17" t="s">
        <v>2</v>
      </c>
      <c r="B25" s="18"/>
      <c r="C25" s="11"/>
    </row>
    <row r="26" spans="1:3" x14ac:dyDescent="0.3">
      <c r="A26" s="40" t="s">
        <v>3</v>
      </c>
      <c r="B26" s="35">
        <v>0</v>
      </c>
      <c r="C26" s="72"/>
    </row>
    <row r="27" spans="1:3" x14ac:dyDescent="0.3">
      <c r="A27" s="40" t="s">
        <v>52</v>
      </c>
      <c r="B27" s="35">
        <f>SUM(B28:B33)</f>
        <v>6529399.6900000004</v>
      </c>
      <c r="C27" s="72"/>
    </row>
    <row r="28" spans="1:3" x14ac:dyDescent="0.3">
      <c r="A28" s="30" t="s">
        <v>62</v>
      </c>
      <c r="B28" s="12">
        <v>5925280.7000000002</v>
      </c>
      <c r="C28" s="72"/>
    </row>
    <row r="29" spans="1:3" x14ac:dyDescent="0.3">
      <c r="A29" s="30" t="s">
        <v>85</v>
      </c>
      <c r="B29" s="12">
        <v>0</v>
      </c>
      <c r="C29" s="72"/>
    </row>
    <row r="30" spans="1:3" x14ac:dyDescent="0.3">
      <c r="A30" s="30" t="s">
        <v>86</v>
      </c>
      <c r="B30" s="12">
        <v>0</v>
      </c>
      <c r="C30" s="72"/>
    </row>
    <row r="31" spans="1:3" x14ac:dyDescent="0.3">
      <c r="A31" s="30" t="s">
        <v>63</v>
      </c>
      <c r="B31" s="12">
        <v>0</v>
      </c>
      <c r="C31" s="72"/>
    </row>
    <row r="32" spans="1:3" x14ac:dyDescent="0.3">
      <c r="A32" s="30" t="s">
        <v>88</v>
      </c>
      <c r="B32" s="12">
        <v>1132.4000000000001</v>
      </c>
      <c r="C32" s="72"/>
    </row>
    <row r="33" spans="1:3" x14ac:dyDescent="0.3">
      <c r="A33" s="30" t="s">
        <v>89</v>
      </c>
      <c r="B33" s="12">
        <v>602986.59</v>
      </c>
      <c r="C33" s="72"/>
    </row>
    <row r="34" spans="1:3" x14ac:dyDescent="0.3">
      <c r="A34" s="40" t="s">
        <v>53</v>
      </c>
      <c r="B34" s="35">
        <f>SUM(B35:B39)</f>
        <v>9838636.0999999996</v>
      </c>
      <c r="C34" s="72"/>
    </row>
    <row r="35" spans="1:3" x14ac:dyDescent="0.3">
      <c r="A35" s="30" t="s">
        <v>65</v>
      </c>
      <c r="B35" s="12">
        <v>7661723.1799999997</v>
      </c>
      <c r="C35" s="72"/>
    </row>
    <row r="36" spans="1:3" x14ac:dyDescent="0.3">
      <c r="A36" s="30" t="s">
        <v>92</v>
      </c>
      <c r="B36" s="12">
        <v>1098459.5900000001</v>
      </c>
      <c r="C36" s="72"/>
    </row>
    <row r="37" spans="1:3" x14ac:dyDescent="0.3">
      <c r="A37" s="30" t="s">
        <v>93</v>
      </c>
      <c r="B37" s="12">
        <v>680287.91</v>
      </c>
      <c r="C37" s="72"/>
    </row>
    <row r="38" spans="1:3" x14ac:dyDescent="0.3">
      <c r="A38" s="30" t="s">
        <v>80</v>
      </c>
      <c r="B38" s="12">
        <v>0</v>
      </c>
      <c r="C38" s="72"/>
    </row>
    <row r="39" spans="1:3" x14ac:dyDescent="0.3">
      <c r="A39" s="30" t="s">
        <v>113</v>
      </c>
      <c r="B39" s="12">
        <v>398165.42</v>
      </c>
      <c r="C39" s="72"/>
    </row>
    <row r="40" spans="1:3" x14ac:dyDescent="0.3">
      <c r="A40" s="37" t="s">
        <v>49</v>
      </c>
      <c r="B40" s="29">
        <f>SUM(B26+B27+B34)</f>
        <v>16368035.789999999</v>
      </c>
      <c r="C40" s="72"/>
    </row>
    <row r="41" spans="1:3" x14ac:dyDescent="0.3">
      <c r="A41" s="17" t="s">
        <v>4</v>
      </c>
      <c r="B41" s="17"/>
      <c r="C41" s="10"/>
    </row>
    <row r="42" spans="1:3" x14ac:dyDescent="0.3">
      <c r="A42" s="41" t="s">
        <v>37</v>
      </c>
      <c r="B42" s="44">
        <f>SUM(B43+B44)</f>
        <v>6172974.8499999996</v>
      </c>
      <c r="C42" s="11"/>
    </row>
    <row r="43" spans="1:3" x14ac:dyDescent="0.3">
      <c r="A43" s="30" t="s">
        <v>64</v>
      </c>
      <c r="B43" s="47">
        <v>6170574.8499999996</v>
      </c>
      <c r="C43" s="11"/>
    </row>
    <row r="44" spans="1:3" ht="15.45" customHeight="1" x14ac:dyDescent="0.3">
      <c r="A44" s="41" t="s">
        <v>38</v>
      </c>
      <c r="B44" s="50">
        <v>2400</v>
      </c>
      <c r="C44" s="11"/>
    </row>
    <row r="45" spans="1:3" x14ac:dyDescent="0.3">
      <c r="A45" s="42" t="s">
        <v>41</v>
      </c>
      <c r="B45" s="35">
        <f>SUM(B46:B50)</f>
        <v>85693.72</v>
      </c>
      <c r="C45" s="11"/>
    </row>
    <row r="46" spans="1:3" x14ac:dyDescent="0.3">
      <c r="A46" s="30" t="s">
        <v>87</v>
      </c>
      <c r="B46" s="47">
        <v>66780</v>
      </c>
      <c r="C46" s="11"/>
    </row>
    <row r="47" spans="1:3" x14ac:dyDescent="0.3">
      <c r="A47" s="30" t="s">
        <v>90</v>
      </c>
      <c r="B47" s="47">
        <v>9553.2800000000007</v>
      </c>
      <c r="C47" s="11"/>
    </row>
    <row r="48" spans="1:3" x14ac:dyDescent="0.3">
      <c r="A48" s="30" t="s">
        <v>91</v>
      </c>
      <c r="B48" s="47">
        <v>2404.66</v>
      </c>
      <c r="C48" s="11"/>
    </row>
    <row r="49" spans="1:3" x14ac:dyDescent="0.3">
      <c r="A49" s="30" t="s">
        <v>66</v>
      </c>
      <c r="B49" s="47">
        <v>0</v>
      </c>
      <c r="C49" s="11"/>
    </row>
    <row r="50" spans="1:3" x14ac:dyDescent="0.3">
      <c r="A50" s="30" t="s">
        <v>113</v>
      </c>
      <c r="B50" s="47">
        <v>6955.78</v>
      </c>
      <c r="C50" s="11"/>
    </row>
    <row r="51" spans="1:3" x14ac:dyDescent="0.3">
      <c r="A51" s="42" t="s">
        <v>31</v>
      </c>
      <c r="B51" s="35">
        <v>0</v>
      </c>
      <c r="C51" s="11"/>
    </row>
    <row r="52" spans="1:3" x14ac:dyDescent="0.3">
      <c r="A52" s="42" t="s">
        <v>35</v>
      </c>
      <c r="B52" s="35">
        <v>0</v>
      </c>
      <c r="C52" s="11"/>
    </row>
    <row r="53" spans="1:3" x14ac:dyDescent="0.3">
      <c r="A53" s="51" t="s">
        <v>55</v>
      </c>
      <c r="B53" s="12">
        <v>0</v>
      </c>
      <c r="C53" s="11"/>
    </row>
    <row r="54" spans="1:3" x14ac:dyDescent="0.3">
      <c r="A54" s="36" t="s">
        <v>67</v>
      </c>
      <c r="B54" s="47">
        <v>0</v>
      </c>
      <c r="C54" s="11"/>
    </row>
    <row r="55" spans="1:3" x14ac:dyDescent="0.3">
      <c r="A55" s="36" t="s">
        <v>94</v>
      </c>
      <c r="B55" s="47">
        <v>5000</v>
      </c>
      <c r="C55" s="11"/>
    </row>
    <row r="56" spans="1:3" x14ac:dyDescent="0.3">
      <c r="A56" s="36" t="s">
        <v>95</v>
      </c>
      <c r="B56" s="47">
        <v>123265.69</v>
      </c>
      <c r="C56" s="11"/>
    </row>
    <row r="57" spans="1:3" x14ac:dyDescent="0.3">
      <c r="A57" s="36" t="s">
        <v>124</v>
      </c>
      <c r="B57" s="47">
        <v>853.78</v>
      </c>
      <c r="C57" s="11"/>
    </row>
    <row r="58" spans="1:3" x14ac:dyDescent="0.3">
      <c r="A58" s="34" t="s">
        <v>42</v>
      </c>
      <c r="B58" s="29">
        <f>SUM(B42++B45+B51+B52+B57+B55+B56)</f>
        <v>6387788.04</v>
      </c>
      <c r="C58" s="73"/>
    </row>
    <row r="59" spans="1:3" x14ac:dyDescent="0.3">
      <c r="A59" s="60" t="s">
        <v>5</v>
      </c>
      <c r="B59" s="20"/>
      <c r="C59" s="73"/>
    </row>
    <row r="60" spans="1:3" x14ac:dyDescent="0.3">
      <c r="A60" s="52" t="s">
        <v>39</v>
      </c>
      <c r="B60" s="35">
        <f>SUM(B61+B62+B63+B65)</f>
        <v>5093291.75</v>
      </c>
      <c r="C60" s="73"/>
    </row>
    <row r="61" spans="1:3" x14ac:dyDescent="0.3">
      <c r="A61" s="30" t="s">
        <v>98</v>
      </c>
      <c r="B61" s="50">
        <v>3811050.66</v>
      </c>
      <c r="C61" s="73"/>
    </row>
    <row r="62" spans="1:3" x14ac:dyDescent="0.3">
      <c r="A62" s="30" t="s">
        <v>99</v>
      </c>
      <c r="B62" s="50">
        <v>0</v>
      </c>
      <c r="C62" s="73"/>
    </row>
    <row r="63" spans="1:3" x14ac:dyDescent="0.3">
      <c r="A63" s="30" t="s">
        <v>101</v>
      </c>
      <c r="B63" s="50">
        <v>650000</v>
      </c>
      <c r="C63" s="73"/>
    </row>
    <row r="64" spans="1:3" x14ac:dyDescent="0.3">
      <c r="A64" s="30" t="s">
        <v>100</v>
      </c>
      <c r="B64" s="50">
        <v>0</v>
      </c>
      <c r="C64" s="73"/>
    </row>
    <row r="65" spans="1:3" x14ac:dyDescent="0.3">
      <c r="A65" s="30" t="s">
        <v>114</v>
      </c>
      <c r="B65" s="50">
        <v>632241.09</v>
      </c>
      <c r="C65" s="73"/>
    </row>
    <row r="66" spans="1:3" x14ac:dyDescent="0.3">
      <c r="A66" s="52" t="s">
        <v>28</v>
      </c>
      <c r="B66" s="35">
        <v>0</v>
      </c>
      <c r="C66" s="73"/>
    </row>
    <row r="67" spans="1:3" x14ac:dyDescent="0.3">
      <c r="A67" s="53" t="s">
        <v>43</v>
      </c>
      <c r="B67" s="29">
        <f>SUM(B60+B66)</f>
        <v>5093291.75</v>
      </c>
      <c r="C67" s="73"/>
    </row>
    <row r="68" spans="1:3" x14ac:dyDescent="0.3">
      <c r="A68" s="21" t="s">
        <v>6</v>
      </c>
      <c r="B68" s="22"/>
      <c r="C68" s="71"/>
    </row>
    <row r="69" spans="1:3" x14ac:dyDescent="0.3">
      <c r="A69" s="61" t="s">
        <v>40</v>
      </c>
      <c r="B69" s="54">
        <f>SUM(B70+B71+B72+B74)</f>
        <v>8613455.8099999987</v>
      </c>
      <c r="C69" s="71"/>
    </row>
    <row r="70" spans="1:3" x14ac:dyDescent="0.3">
      <c r="A70" s="30" t="s">
        <v>96</v>
      </c>
      <c r="B70" s="55">
        <v>7928373.1399999997</v>
      </c>
      <c r="C70" s="71"/>
    </row>
    <row r="71" spans="1:3" x14ac:dyDescent="0.3">
      <c r="A71" s="30" t="s">
        <v>97</v>
      </c>
      <c r="B71" s="55">
        <v>82096.67</v>
      </c>
      <c r="C71" s="71"/>
    </row>
    <row r="72" spans="1:3" x14ac:dyDescent="0.3">
      <c r="A72" s="30" t="s">
        <v>102</v>
      </c>
      <c r="B72" s="55">
        <v>0</v>
      </c>
      <c r="C72" s="71"/>
    </row>
    <row r="73" spans="1:3" x14ac:dyDescent="0.3">
      <c r="A73" s="30" t="s">
        <v>103</v>
      </c>
      <c r="B73" s="55">
        <v>0</v>
      </c>
      <c r="C73" s="71"/>
    </row>
    <row r="74" spans="1:3" x14ac:dyDescent="0.3">
      <c r="A74" s="30" t="s">
        <v>125</v>
      </c>
      <c r="B74" s="55">
        <v>602986</v>
      </c>
      <c r="C74" s="71"/>
    </row>
    <row r="75" spans="1:3" x14ac:dyDescent="0.3">
      <c r="A75" s="62" t="s">
        <v>54</v>
      </c>
      <c r="B75" s="56">
        <v>0</v>
      </c>
      <c r="C75" s="71"/>
    </row>
    <row r="76" spans="1:3" x14ac:dyDescent="0.3">
      <c r="A76" s="62" t="s">
        <v>79</v>
      </c>
      <c r="B76" s="56">
        <v>2699.63</v>
      </c>
      <c r="C76" s="71"/>
    </row>
    <row r="77" spans="1:3" x14ac:dyDescent="0.3">
      <c r="A77" s="62" t="s">
        <v>82</v>
      </c>
      <c r="B77" s="56">
        <v>0</v>
      </c>
      <c r="C77" s="71"/>
    </row>
    <row r="78" spans="1:3" x14ac:dyDescent="0.3">
      <c r="A78" s="63" t="s">
        <v>44</v>
      </c>
      <c r="B78" s="57">
        <f>B69+B75</f>
        <v>8613455.8099999987</v>
      </c>
      <c r="C78" s="71"/>
    </row>
    <row r="79" spans="1:3" x14ac:dyDescent="0.3">
      <c r="A79" s="19" t="s">
        <v>7</v>
      </c>
      <c r="B79" s="23"/>
      <c r="C79" s="71"/>
    </row>
    <row r="80" spans="1:3" x14ac:dyDescent="0.3">
      <c r="A80" s="19" t="s">
        <v>8</v>
      </c>
      <c r="B80" s="65">
        <f>SUM(B81+B82+B83+B85+B89)</f>
        <v>8293760.4200000009</v>
      </c>
      <c r="C80" s="10"/>
    </row>
    <row r="81" spans="1:3" x14ac:dyDescent="0.3">
      <c r="A81" s="43" t="s">
        <v>9</v>
      </c>
      <c r="B81" s="64">
        <v>1683768.35</v>
      </c>
      <c r="C81" s="11"/>
    </row>
    <row r="82" spans="1:3" x14ac:dyDescent="0.3">
      <c r="A82" s="45" t="s">
        <v>10</v>
      </c>
      <c r="B82" s="64">
        <v>4004482.61</v>
      </c>
      <c r="C82" s="11"/>
    </row>
    <row r="83" spans="1:3" x14ac:dyDescent="0.3">
      <c r="A83" s="45" t="s">
        <v>11</v>
      </c>
      <c r="B83" s="64">
        <v>2416586.4300000002</v>
      </c>
      <c r="C83" s="11"/>
    </row>
    <row r="84" spans="1:3" x14ac:dyDescent="0.3">
      <c r="A84" s="43" t="s">
        <v>12</v>
      </c>
      <c r="B84" s="64">
        <v>0</v>
      </c>
      <c r="C84" s="11"/>
    </row>
    <row r="85" spans="1:3" x14ac:dyDescent="0.3">
      <c r="A85" s="43" t="s">
        <v>13</v>
      </c>
      <c r="B85" s="64">
        <v>188923.03</v>
      </c>
      <c r="C85" s="11"/>
    </row>
    <row r="86" spans="1:3" x14ac:dyDescent="0.3">
      <c r="A86" s="43" t="s">
        <v>14</v>
      </c>
      <c r="B86" s="44">
        <f>SUM(B87+B88)</f>
        <v>584129.09000000008</v>
      </c>
      <c r="C86" s="11"/>
    </row>
    <row r="87" spans="1:3" x14ac:dyDescent="0.3">
      <c r="A87" s="46" t="s">
        <v>33</v>
      </c>
      <c r="B87" s="47">
        <v>581352.28</v>
      </c>
      <c r="C87" s="11"/>
    </row>
    <row r="88" spans="1:3" x14ac:dyDescent="0.3">
      <c r="A88" s="46" t="s">
        <v>34</v>
      </c>
      <c r="B88" s="47">
        <v>2776.81</v>
      </c>
      <c r="C88" s="11"/>
    </row>
    <row r="89" spans="1:3" x14ac:dyDescent="0.3">
      <c r="A89" s="46" t="s">
        <v>109</v>
      </c>
      <c r="B89" s="47">
        <v>0</v>
      </c>
      <c r="C89" s="11"/>
    </row>
    <row r="90" spans="1:3" ht="28.8" x14ac:dyDescent="0.3">
      <c r="A90" s="43" t="s">
        <v>15</v>
      </c>
      <c r="B90" s="44">
        <v>0</v>
      </c>
      <c r="C90" s="11"/>
    </row>
    <row r="91" spans="1:3" x14ac:dyDescent="0.3">
      <c r="A91" s="43" t="s">
        <v>32</v>
      </c>
      <c r="B91" s="44">
        <f>SUM(B92+B93+B94+B95+B98+B97)</f>
        <v>423648.46</v>
      </c>
      <c r="C91" s="11"/>
    </row>
    <row r="92" spans="1:3" x14ac:dyDescent="0.3">
      <c r="A92" s="32" t="s">
        <v>68</v>
      </c>
      <c r="B92" s="47">
        <v>55851.44</v>
      </c>
      <c r="C92" s="11"/>
    </row>
    <row r="93" spans="1:3" x14ac:dyDescent="0.3">
      <c r="A93" s="32" t="s">
        <v>69</v>
      </c>
      <c r="B93" s="47">
        <v>0</v>
      </c>
      <c r="C93" s="11"/>
    </row>
    <row r="94" spans="1:3" x14ac:dyDescent="0.3">
      <c r="A94" s="32" t="s">
        <v>70</v>
      </c>
      <c r="B94" s="47">
        <v>51064.4</v>
      </c>
      <c r="C94" s="11"/>
    </row>
    <row r="95" spans="1:3" x14ac:dyDescent="0.3">
      <c r="A95" s="32" t="s">
        <v>71</v>
      </c>
      <c r="B95" s="47">
        <v>1239</v>
      </c>
      <c r="C95" s="11"/>
    </row>
    <row r="96" spans="1:3" x14ac:dyDescent="0.3">
      <c r="A96" s="32" t="s">
        <v>72</v>
      </c>
      <c r="B96" s="47">
        <v>0</v>
      </c>
      <c r="C96" s="11"/>
    </row>
    <row r="97" spans="1:3" x14ac:dyDescent="0.3">
      <c r="A97" s="32" t="s">
        <v>115</v>
      </c>
      <c r="B97" s="47">
        <v>233396.95</v>
      </c>
      <c r="C97" s="11"/>
    </row>
    <row r="98" spans="1:3" x14ac:dyDescent="0.3">
      <c r="A98" s="32" t="s">
        <v>120</v>
      </c>
      <c r="B98" s="47">
        <v>82096.67</v>
      </c>
      <c r="C98" s="11"/>
    </row>
    <row r="99" spans="1:3" x14ac:dyDescent="0.3">
      <c r="A99" s="31" t="s">
        <v>73</v>
      </c>
      <c r="B99" s="66">
        <f>SUM(B80,B86,B91)</f>
        <v>9301537.9700000025</v>
      </c>
      <c r="C99" s="11"/>
    </row>
    <row r="100" spans="1:3" x14ac:dyDescent="0.3">
      <c r="A100" s="19" t="s">
        <v>16</v>
      </c>
      <c r="B100" s="19"/>
      <c r="C100" s="73"/>
    </row>
    <row r="101" spans="1:3" x14ac:dyDescent="0.3">
      <c r="A101" s="32" t="s">
        <v>30</v>
      </c>
      <c r="B101" s="12">
        <v>346144.34</v>
      </c>
      <c r="C101" s="73"/>
    </row>
    <row r="102" spans="1:3" x14ac:dyDescent="0.3">
      <c r="A102" s="31" t="s">
        <v>22</v>
      </c>
      <c r="B102" s="29">
        <f>SUM(B101:B101)</f>
        <v>346144.34</v>
      </c>
      <c r="C102" s="71"/>
    </row>
    <row r="103" spans="1:3" ht="14.25" customHeight="1" x14ac:dyDescent="0.3">
      <c r="A103" s="31" t="s">
        <v>45</v>
      </c>
      <c r="B103" s="29">
        <f>B99+B102</f>
        <v>9647682.3100000024</v>
      </c>
      <c r="C103" s="71"/>
    </row>
    <row r="104" spans="1:3" x14ac:dyDescent="0.3">
      <c r="A104" s="31"/>
      <c r="B104" s="33"/>
      <c r="C104" s="71"/>
    </row>
    <row r="105" spans="1:3" x14ac:dyDescent="0.3">
      <c r="A105" s="21" t="s">
        <v>17</v>
      </c>
      <c r="B105" s="22"/>
      <c r="C105" s="71"/>
    </row>
    <row r="106" spans="1:3" x14ac:dyDescent="0.3">
      <c r="A106" s="32" t="s">
        <v>48</v>
      </c>
      <c r="B106" s="12">
        <v>0</v>
      </c>
      <c r="C106" s="73"/>
    </row>
    <row r="107" spans="1:3" x14ac:dyDescent="0.3">
      <c r="A107" s="32" t="s">
        <v>47</v>
      </c>
      <c r="B107" s="12">
        <v>0</v>
      </c>
      <c r="C107" s="70"/>
    </row>
    <row r="108" spans="1:3" x14ac:dyDescent="0.3">
      <c r="A108" s="31" t="s">
        <v>46</v>
      </c>
      <c r="B108" s="29">
        <f>B106+B107</f>
        <v>0</v>
      </c>
      <c r="C108" s="70"/>
    </row>
    <row r="109" spans="1:3" s="13" customFormat="1" ht="14.25" customHeight="1" x14ac:dyDescent="0.3">
      <c r="A109" s="79"/>
      <c r="B109" s="79"/>
      <c r="C109" s="14"/>
    </row>
    <row r="110" spans="1:3" x14ac:dyDescent="0.3">
      <c r="A110" s="17" t="s">
        <v>126</v>
      </c>
      <c r="B110" s="24"/>
      <c r="C110" s="72"/>
    </row>
    <row r="111" spans="1:3" x14ac:dyDescent="0.3">
      <c r="A111" s="30" t="s">
        <v>18</v>
      </c>
      <c r="B111" s="12">
        <v>0</v>
      </c>
      <c r="C111" s="72"/>
    </row>
    <row r="112" spans="1:3" x14ac:dyDescent="0.3">
      <c r="A112" s="40" t="s">
        <v>50</v>
      </c>
      <c r="B112" s="35">
        <f>SUM(B113+B114+B115+B116+B117+B118)</f>
        <v>3938.2</v>
      </c>
      <c r="C112" s="72"/>
    </row>
    <row r="113" spans="1:3" x14ac:dyDescent="0.3">
      <c r="A113" s="30" t="s">
        <v>74</v>
      </c>
      <c r="B113" s="12">
        <v>0</v>
      </c>
      <c r="C113" s="72"/>
    </row>
    <row r="114" spans="1:3" x14ac:dyDescent="0.3">
      <c r="A114" s="30" t="s">
        <v>104</v>
      </c>
      <c r="B114" s="12">
        <v>0</v>
      </c>
      <c r="C114" s="72"/>
    </row>
    <row r="115" spans="1:3" x14ac:dyDescent="0.3">
      <c r="A115" s="30" t="s">
        <v>105</v>
      </c>
      <c r="B115" s="12">
        <v>0</v>
      </c>
      <c r="C115" s="72"/>
    </row>
    <row r="116" spans="1:3" x14ac:dyDescent="0.3">
      <c r="A116" s="30" t="s">
        <v>75</v>
      </c>
      <c r="B116" s="12">
        <v>0</v>
      </c>
      <c r="C116" s="72"/>
    </row>
    <row r="117" spans="1:3" x14ac:dyDescent="0.3">
      <c r="A117" s="30" t="s">
        <v>76</v>
      </c>
      <c r="B117" s="12">
        <v>3938.2</v>
      </c>
      <c r="C117" s="72"/>
    </row>
    <row r="118" spans="1:3" x14ac:dyDescent="0.3">
      <c r="A118" s="30" t="s">
        <v>77</v>
      </c>
      <c r="B118" s="12">
        <v>0</v>
      </c>
      <c r="C118" s="72"/>
    </row>
    <row r="119" spans="1:3" x14ac:dyDescent="0.3">
      <c r="A119" s="40" t="s">
        <v>51</v>
      </c>
      <c r="B119" s="35">
        <f>SUM(B120+B121+B122+B124+B123)</f>
        <v>13441794.25</v>
      </c>
      <c r="C119" s="72"/>
    </row>
    <row r="120" spans="1:3" x14ac:dyDescent="0.3">
      <c r="A120" s="30" t="s">
        <v>78</v>
      </c>
      <c r="B120" s="12">
        <v>11845657.890000001</v>
      </c>
      <c r="C120" s="72"/>
    </row>
    <row r="121" spans="1:3" x14ac:dyDescent="0.3">
      <c r="A121" s="30" t="s">
        <v>106</v>
      </c>
      <c r="B121" s="12">
        <v>1190109.54</v>
      </c>
      <c r="C121" s="72"/>
    </row>
    <row r="122" spans="1:3" x14ac:dyDescent="0.3">
      <c r="A122" s="30" t="s">
        <v>107</v>
      </c>
      <c r="B122" s="12">
        <v>32692.57</v>
      </c>
      <c r="C122" s="72"/>
    </row>
    <row r="123" spans="1:3" x14ac:dyDescent="0.3">
      <c r="A123" s="30" t="s">
        <v>117</v>
      </c>
      <c r="B123" s="12">
        <v>373334.25</v>
      </c>
      <c r="C123" s="72"/>
    </row>
    <row r="124" spans="1:3" x14ac:dyDescent="0.3">
      <c r="A124" s="30" t="s">
        <v>81</v>
      </c>
      <c r="B124" s="12">
        <v>0</v>
      </c>
      <c r="C124" s="72"/>
    </row>
    <row r="125" spans="1:3" x14ac:dyDescent="0.3">
      <c r="A125" s="31" t="s">
        <v>23</v>
      </c>
      <c r="B125" s="29">
        <f>SUM(B112+B119)</f>
        <v>13445732.449999999</v>
      </c>
      <c r="C125" s="72"/>
    </row>
    <row r="126" spans="1:3" x14ac:dyDescent="0.3">
      <c r="A126" t="s">
        <v>36</v>
      </c>
      <c r="B126" s="1"/>
      <c r="C126" s="70"/>
    </row>
    <row r="127" spans="1:3" ht="15" thickBot="1" x14ac:dyDescent="0.35">
      <c r="A127" s="25" t="s">
        <v>19</v>
      </c>
      <c r="B127" s="26"/>
      <c r="C127" s="70"/>
    </row>
    <row r="128" spans="1:3" ht="15" thickBot="1" x14ac:dyDescent="0.35">
      <c r="A128" s="28" t="s">
        <v>83</v>
      </c>
      <c r="B128" s="68">
        <v>85078.06</v>
      </c>
      <c r="C128" s="70"/>
    </row>
    <row r="129" spans="1:3" x14ac:dyDescent="0.3">
      <c r="A129" s="28" t="s">
        <v>56</v>
      </c>
      <c r="B129" s="29">
        <v>0</v>
      </c>
      <c r="C129" s="70"/>
    </row>
    <row r="130" spans="1:3" x14ac:dyDescent="0.3">
      <c r="A130" s="28" t="s">
        <v>108</v>
      </c>
      <c r="B130" s="29">
        <v>0</v>
      </c>
      <c r="C130" s="70"/>
    </row>
    <row r="131" spans="1:3" s="69" customFormat="1" x14ac:dyDescent="0.3">
      <c r="A131" s="25" t="s">
        <v>20</v>
      </c>
      <c r="B131" s="27">
        <f>B128+B129+B130</f>
        <v>85078.06</v>
      </c>
    </row>
    <row r="132" spans="1:3" s="69" customFormat="1" ht="19.2" customHeight="1" x14ac:dyDescent="0.3">
      <c r="A132" s="80" t="s">
        <v>57</v>
      </c>
      <c r="B132" s="81"/>
    </row>
    <row r="133" spans="1:3" s="69" customFormat="1" ht="15.45" customHeight="1" x14ac:dyDescent="0.3">
      <c r="A133" s="39"/>
      <c r="B133" s="38"/>
    </row>
    <row r="134" spans="1:3" s="69" customFormat="1" ht="15.75" customHeight="1" x14ac:dyDescent="0.3">
      <c r="A134" s="16" t="s">
        <v>84</v>
      </c>
      <c r="B134" s="15" t="s">
        <v>127</v>
      </c>
    </row>
  </sheetData>
  <mergeCells count="11">
    <mergeCell ref="A17:B17"/>
    <mergeCell ref="A22:B22"/>
    <mergeCell ref="B23:B24"/>
    <mergeCell ref="A109:B109"/>
    <mergeCell ref="A132:B132"/>
    <mergeCell ref="A14:B14"/>
    <mergeCell ref="A1:B1"/>
    <mergeCell ref="A2:B7"/>
    <mergeCell ref="A8:B9"/>
    <mergeCell ref="A10:B10"/>
    <mergeCell ref="A12:B12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C231-5567-4D41-8744-1FA6C3A6612C}">
  <sheetPr>
    <tabColor rgb="FF00B0F0"/>
    <pageSetUpPr fitToPage="1"/>
  </sheetPr>
  <dimension ref="A1:C132"/>
  <sheetViews>
    <sheetView showGridLines="0" zoomScale="90" zoomScaleNormal="90" zoomScaleSheetLayoutView="70" zoomScalePageLayoutView="70" workbookViewId="0">
      <selection activeCell="B123" sqref="B123"/>
    </sheetView>
  </sheetViews>
  <sheetFormatPr defaultColWidth="41.6640625" defaultRowHeight="14.4" x14ac:dyDescent="0.3"/>
  <cols>
    <col min="1" max="1" width="108.6640625" customWidth="1"/>
    <col min="2" max="2" width="43.33203125" customWidth="1"/>
    <col min="3" max="3" width="25.6640625" style="69" customWidth="1"/>
  </cols>
  <sheetData>
    <row r="1" spans="1:3" ht="121.5" customHeight="1" x14ac:dyDescent="0.3">
      <c r="A1" s="83"/>
      <c r="B1" s="83"/>
    </row>
    <row r="2" spans="1:3" x14ac:dyDescent="0.3">
      <c r="A2" s="84" t="s">
        <v>0</v>
      </c>
      <c r="B2" s="84"/>
      <c r="C2" s="70"/>
    </row>
    <row r="3" spans="1:3" x14ac:dyDescent="0.3">
      <c r="A3" s="84"/>
      <c r="B3" s="84"/>
      <c r="C3" s="70"/>
    </row>
    <row r="4" spans="1:3" x14ac:dyDescent="0.3">
      <c r="A4" s="84"/>
      <c r="B4" s="84"/>
      <c r="C4" s="70"/>
    </row>
    <row r="5" spans="1:3" x14ac:dyDescent="0.3">
      <c r="A5" s="84"/>
      <c r="B5" s="84"/>
      <c r="C5" s="70"/>
    </row>
    <row r="6" spans="1:3" x14ac:dyDescent="0.3">
      <c r="A6" s="84"/>
      <c r="B6" s="84"/>
      <c r="C6" s="70"/>
    </row>
    <row r="7" spans="1:3" x14ac:dyDescent="0.3">
      <c r="A7" s="84"/>
      <c r="B7" s="84"/>
      <c r="C7" s="67"/>
    </row>
    <row r="8" spans="1:3" ht="23.25" customHeight="1" x14ac:dyDescent="0.3">
      <c r="A8" s="85" t="s">
        <v>58</v>
      </c>
      <c r="B8" s="85"/>
      <c r="C8" s="67"/>
    </row>
    <row r="9" spans="1:3" ht="23.25" customHeight="1" x14ac:dyDescent="0.3">
      <c r="A9" s="85"/>
      <c r="B9" s="85"/>
      <c r="C9" s="67"/>
    </row>
    <row r="10" spans="1:3" x14ac:dyDescent="0.3">
      <c r="A10" s="86" t="s">
        <v>24</v>
      </c>
      <c r="B10" s="86"/>
      <c r="C10" s="70"/>
    </row>
    <row r="11" spans="1:3" x14ac:dyDescent="0.3">
      <c r="A11" s="2" t="s">
        <v>21</v>
      </c>
      <c r="B11" s="3"/>
      <c r="C11" s="70"/>
    </row>
    <row r="12" spans="1:3" x14ac:dyDescent="0.3">
      <c r="A12" s="82" t="s">
        <v>59</v>
      </c>
      <c r="B12" s="82"/>
    </row>
    <row r="13" spans="1:3" x14ac:dyDescent="0.3">
      <c r="A13" s="4" t="s">
        <v>60</v>
      </c>
      <c r="B13" s="3"/>
      <c r="C13" s="70"/>
    </row>
    <row r="14" spans="1:3" x14ac:dyDescent="0.3">
      <c r="A14" s="82" t="s">
        <v>61</v>
      </c>
      <c r="B14" s="82"/>
      <c r="C14" s="70"/>
    </row>
    <row r="15" spans="1:3" x14ac:dyDescent="0.3">
      <c r="A15" s="48" t="s">
        <v>29</v>
      </c>
      <c r="B15" s="3"/>
      <c r="C15" s="70"/>
    </row>
    <row r="16" spans="1:3" x14ac:dyDescent="0.3">
      <c r="A16" s="58" t="s">
        <v>112</v>
      </c>
      <c r="B16" s="59"/>
      <c r="C16" s="70"/>
    </row>
    <row r="17" spans="1:3" x14ac:dyDescent="0.3">
      <c r="A17" s="75" t="s">
        <v>111</v>
      </c>
      <c r="B17" s="76"/>
      <c r="C17" s="70"/>
    </row>
    <row r="18" spans="1:3" x14ac:dyDescent="0.3">
      <c r="A18" s="4"/>
      <c r="B18" s="3"/>
      <c r="C18" s="70"/>
    </row>
    <row r="19" spans="1:3" s="7" customFormat="1" x14ac:dyDescent="0.3">
      <c r="A19" s="49" t="s">
        <v>26</v>
      </c>
      <c r="B19" s="74">
        <v>5630087.6200000001</v>
      </c>
      <c r="C19" s="71"/>
    </row>
    <row r="20" spans="1:3" s="7" customFormat="1" x14ac:dyDescent="0.3">
      <c r="A20" s="49" t="s">
        <v>27</v>
      </c>
      <c r="B20" s="12">
        <v>0</v>
      </c>
      <c r="C20" s="71"/>
    </row>
    <row r="21" spans="1:3" s="7" customFormat="1" x14ac:dyDescent="0.3">
      <c r="A21" s="5"/>
      <c r="B21" s="6"/>
      <c r="C21" s="71"/>
    </row>
    <row r="22" spans="1:3" ht="25.8" x14ac:dyDescent="0.3">
      <c r="A22" s="77" t="s">
        <v>1</v>
      </c>
      <c r="B22" s="77"/>
    </row>
    <row r="23" spans="1:3" ht="11.25" customHeight="1" x14ac:dyDescent="0.3">
      <c r="A23" s="8"/>
      <c r="B23" s="78" t="s">
        <v>25</v>
      </c>
    </row>
    <row r="24" spans="1:3" ht="14.25" customHeight="1" x14ac:dyDescent="0.3">
      <c r="A24" s="9" t="s">
        <v>119</v>
      </c>
      <c r="B24" s="78"/>
      <c r="C24" s="10"/>
    </row>
    <row r="25" spans="1:3" x14ac:dyDescent="0.3">
      <c r="A25" s="17" t="s">
        <v>2</v>
      </c>
      <c r="B25" s="18"/>
      <c r="C25" s="11"/>
    </row>
    <row r="26" spans="1:3" x14ac:dyDescent="0.3">
      <c r="A26" s="40" t="s">
        <v>3</v>
      </c>
      <c r="B26" s="35">
        <v>0</v>
      </c>
      <c r="C26" s="72"/>
    </row>
    <row r="27" spans="1:3" x14ac:dyDescent="0.3">
      <c r="A27" s="40" t="s">
        <v>52</v>
      </c>
      <c r="B27" s="35">
        <f>SUM(B28:B33)</f>
        <v>0</v>
      </c>
      <c r="C27" s="72"/>
    </row>
    <row r="28" spans="1:3" x14ac:dyDescent="0.3">
      <c r="A28" s="30" t="s">
        <v>62</v>
      </c>
      <c r="B28" s="12">
        <v>0</v>
      </c>
      <c r="C28" s="72"/>
    </row>
    <row r="29" spans="1:3" x14ac:dyDescent="0.3">
      <c r="A29" s="30" t="s">
        <v>85</v>
      </c>
      <c r="B29" s="12">
        <v>0</v>
      </c>
      <c r="C29" s="72"/>
    </row>
    <row r="30" spans="1:3" x14ac:dyDescent="0.3">
      <c r="A30" s="30" t="s">
        <v>86</v>
      </c>
      <c r="B30" s="12">
        <v>0</v>
      </c>
      <c r="C30" s="72"/>
    </row>
    <row r="31" spans="1:3" x14ac:dyDescent="0.3">
      <c r="A31" s="30" t="s">
        <v>63</v>
      </c>
      <c r="B31" s="12">
        <v>0</v>
      </c>
      <c r="C31" s="72"/>
    </row>
    <row r="32" spans="1:3" x14ac:dyDescent="0.3">
      <c r="A32" s="30" t="s">
        <v>88</v>
      </c>
      <c r="B32" s="12">
        <v>0</v>
      </c>
      <c r="C32" s="72"/>
    </row>
    <row r="33" spans="1:3" x14ac:dyDescent="0.3">
      <c r="A33" s="30" t="s">
        <v>89</v>
      </c>
      <c r="B33" s="12">
        <v>0</v>
      </c>
      <c r="C33" s="72"/>
    </row>
    <row r="34" spans="1:3" x14ac:dyDescent="0.3">
      <c r="A34" s="40" t="s">
        <v>53</v>
      </c>
      <c r="B34" s="35">
        <f>SUM(B35:B39)</f>
        <v>8846804.1500000004</v>
      </c>
      <c r="C34" s="72"/>
    </row>
    <row r="35" spans="1:3" x14ac:dyDescent="0.3">
      <c r="A35" s="30" t="s">
        <v>65</v>
      </c>
      <c r="B35" s="12">
        <v>6426156.2300000004</v>
      </c>
      <c r="C35" s="72"/>
    </row>
    <row r="36" spans="1:3" x14ac:dyDescent="0.3">
      <c r="A36" s="30" t="s">
        <v>92</v>
      </c>
      <c r="B36" s="12">
        <v>1090861.27</v>
      </c>
      <c r="C36" s="72"/>
    </row>
    <row r="37" spans="1:3" x14ac:dyDescent="0.3">
      <c r="A37" s="30" t="s">
        <v>93</v>
      </c>
      <c r="B37" s="12">
        <v>675642.61</v>
      </c>
      <c r="C37" s="72"/>
    </row>
    <row r="38" spans="1:3" x14ac:dyDescent="0.3">
      <c r="A38" s="30" t="s">
        <v>80</v>
      </c>
      <c r="B38" s="12">
        <v>0</v>
      </c>
      <c r="C38" s="72"/>
    </row>
    <row r="39" spans="1:3" x14ac:dyDescent="0.3">
      <c r="A39" s="30" t="s">
        <v>113</v>
      </c>
      <c r="B39" s="12">
        <v>654144.04</v>
      </c>
      <c r="C39" s="72"/>
    </row>
    <row r="40" spans="1:3" x14ac:dyDescent="0.3">
      <c r="A40" s="37" t="s">
        <v>49</v>
      </c>
      <c r="B40" s="29">
        <f>SUM(B26+B27+B34)</f>
        <v>8846804.1500000004</v>
      </c>
      <c r="C40" s="72"/>
    </row>
    <row r="41" spans="1:3" x14ac:dyDescent="0.3">
      <c r="A41" s="17" t="s">
        <v>4</v>
      </c>
      <c r="B41" s="17"/>
      <c r="C41" s="10"/>
    </row>
    <row r="42" spans="1:3" x14ac:dyDescent="0.3">
      <c r="A42" s="41" t="s">
        <v>37</v>
      </c>
      <c r="B42" s="44">
        <f>SUM(B43+B44)</f>
        <v>12971784.120000001</v>
      </c>
      <c r="C42" s="11"/>
    </row>
    <row r="43" spans="1:3" x14ac:dyDescent="0.3">
      <c r="A43" s="30" t="s">
        <v>64</v>
      </c>
      <c r="B43" s="47">
        <v>12355302.08</v>
      </c>
      <c r="C43" s="11"/>
    </row>
    <row r="44" spans="1:3" ht="15.45" customHeight="1" x14ac:dyDescent="0.3">
      <c r="A44" s="41" t="s">
        <v>38</v>
      </c>
      <c r="B44" s="50">
        <v>616482.04</v>
      </c>
      <c r="C44" s="11"/>
    </row>
    <row r="45" spans="1:3" x14ac:dyDescent="0.3">
      <c r="A45" s="42" t="s">
        <v>41</v>
      </c>
      <c r="B45" s="35">
        <f>SUM(B46:B50)</f>
        <v>47615</v>
      </c>
      <c r="C45" s="11"/>
    </row>
    <row r="46" spans="1:3" x14ac:dyDescent="0.3">
      <c r="A46" s="30" t="s">
        <v>87</v>
      </c>
      <c r="B46" s="47">
        <v>31292.71</v>
      </c>
      <c r="C46" s="11"/>
    </row>
    <row r="47" spans="1:3" x14ac:dyDescent="0.3">
      <c r="A47" s="30" t="s">
        <v>90</v>
      </c>
      <c r="B47" s="47">
        <v>7598.32</v>
      </c>
      <c r="C47" s="11"/>
    </row>
    <row r="48" spans="1:3" x14ac:dyDescent="0.3">
      <c r="A48" s="30" t="s">
        <v>91</v>
      </c>
      <c r="B48" s="47">
        <v>4645.3</v>
      </c>
      <c r="C48" s="11"/>
    </row>
    <row r="49" spans="1:3" x14ac:dyDescent="0.3">
      <c r="A49" s="30" t="s">
        <v>66</v>
      </c>
      <c r="B49" s="47">
        <v>0</v>
      </c>
      <c r="C49" s="11"/>
    </row>
    <row r="50" spans="1:3" x14ac:dyDescent="0.3">
      <c r="A50" s="30" t="s">
        <v>113</v>
      </c>
      <c r="B50" s="47">
        <v>4078.67</v>
      </c>
      <c r="C50" s="11"/>
    </row>
    <row r="51" spans="1:3" x14ac:dyDescent="0.3">
      <c r="A51" s="42" t="s">
        <v>31</v>
      </c>
      <c r="B51" s="35">
        <v>0</v>
      </c>
      <c r="C51" s="11"/>
    </row>
    <row r="52" spans="1:3" x14ac:dyDescent="0.3">
      <c r="A52" s="42" t="s">
        <v>35</v>
      </c>
      <c r="B52" s="35">
        <v>0</v>
      </c>
      <c r="C52" s="11"/>
    </row>
    <row r="53" spans="1:3" x14ac:dyDescent="0.3">
      <c r="A53" s="51" t="s">
        <v>55</v>
      </c>
      <c r="B53" s="12">
        <v>0</v>
      </c>
      <c r="C53" s="11"/>
    </row>
    <row r="54" spans="1:3" x14ac:dyDescent="0.3">
      <c r="A54" s="36" t="s">
        <v>67</v>
      </c>
      <c r="B54" s="47">
        <v>0</v>
      </c>
      <c r="C54" s="11"/>
    </row>
    <row r="55" spans="1:3" x14ac:dyDescent="0.3">
      <c r="A55" s="36" t="s">
        <v>94</v>
      </c>
      <c r="B55" s="47">
        <v>2000</v>
      </c>
      <c r="C55" s="11"/>
    </row>
    <row r="56" spans="1:3" x14ac:dyDescent="0.3">
      <c r="A56" s="36" t="s">
        <v>95</v>
      </c>
      <c r="B56" s="47">
        <v>414296.8</v>
      </c>
      <c r="C56" s="11"/>
    </row>
    <row r="57" spans="1:3" x14ac:dyDescent="0.3">
      <c r="A57" s="34" t="s">
        <v>42</v>
      </c>
      <c r="B57" s="29">
        <f>SUM(B42++B45+B51+B52+B56+B55)</f>
        <v>13435695.920000002</v>
      </c>
      <c r="C57" s="73"/>
    </row>
    <row r="58" spans="1:3" x14ac:dyDescent="0.3">
      <c r="A58" s="60" t="s">
        <v>5</v>
      </c>
      <c r="B58" s="20"/>
      <c r="C58" s="73"/>
    </row>
    <row r="59" spans="1:3" x14ac:dyDescent="0.3">
      <c r="A59" s="52" t="s">
        <v>39</v>
      </c>
      <c r="B59" s="35">
        <f>SUM(B60+B61+B62+B64)</f>
        <v>3975375.33</v>
      </c>
      <c r="C59" s="73"/>
    </row>
    <row r="60" spans="1:3" x14ac:dyDescent="0.3">
      <c r="A60" s="30" t="s">
        <v>98</v>
      </c>
      <c r="B60" s="50">
        <v>3716387.33</v>
      </c>
      <c r="C60" s="73"/>
    </row>
    <row r="61" spans="1:3" x14ac:dyDescent="0.3">
      <c r="A61" s="30" t="s">
        <v>99</v>
      </c>
      <c r="B61" s="50">
        <v>0</v>
      </c>
      <c r="C61" s="73"/>
    </row>
    <row r="62" spans="1:3" x14ac:dyDescent="0.3">
      <c r="A62" s="30" t="s">
        <v>101</v>
      </c>
      <c r="B62" s="50">
        <v>0</v>
      </c>
      <c r="C62" s="73"/>
    </row>
    <row r="63" spans="1:3" x14ac:dyDescent="0.3">
      <c r="A63" s="30" t="s">
        <v>100</v>
      </c>
      <c r="B63" s="50">
        <v>0</v>
      </c>
      <c r="C63" s="73"/>
    </row>
    <row r="64" spans="1:3" x14ac:dyDescent="0.3">
      <c r="A64" s="30" t="s">
        <v>114</v>
      </c>
      <c r="B64" s="50">
        <v>258988</v>
      </c>
      <c r="C64" s="73"/>
    </row>
    <row r="65" spans="1:3" x14ac:dyDescent="0.3">
      <c r="A65" s="52" t="s">
        <v>28</v>
      </c>
      <c r="B65" s="35">
        <v>0</v>
      </c>
      <c r="C65" s="73"/>
    </row>
    <row r="66" spans="1:3" x14ac:dyDescent="0.3">
      <c r="A66" s="53" t="s">
        <v>43</v>
      </c>
      <c r="B66" s="29">
        <f>SUM(B59+B65)</f>
        <v>3975375.33</v>
      </c>
      <c r="C66" s="73"/>
    </row>
    <row r="67" spans="1:3" x14ac:dyDescent="0.3">
      <c r="A67" s="21" t="s">
        <v>6</v>
      </c>
      <c r="B67" s="22"/>
      <c r="C67" s="71"/>
    </row>
    <row r="68" spans="1:3" x14ac:dyDescent="0.3">
      <c r="A68" s="61" t="s">
        <v>40</v>
      </c>
      <c r="B68" s="54">
        <f>SUM(B69+B70+B71+B72)</f>
        <v>4920661.57</v>
      </c>
      <c r="C68" s="71"/>
    </row>
    <row r="69" spans="1:3" x14ac:dyDescent="0.3">
      <c r="A69" s="30" t="s">
        <v>96</v>
      </c>
      <c r="B69" s="55">
        <v>4920661.57</v>
      </c>
      <c r="C69" s="71"/>
    </row>
    <row r="70" spans="1:3" x14ac:dyDescent="0.3">
      <c r="A70" s="30" t="s">
        <v>97</v>
      </c>
      <c r="B70" s="55">
        <v>0</v>
      </c>
      <c r="C70" s="71"/>
    </row>
    <row r="71" spans="1:3" x14ac:dyDescent="0.3">
      <c r="A71" s="30" t="s">
        <v>102</v>
      </c>
      <c r="B71" s="55">
        <v>0</v>
      </c>
      <c r="C71" s="71"/>
    </row>
    <row r="72" spans="1:3" x14ac:dyDescent="0.3">
      <c r="A72" s="30" t="s">
        <v>103</v>
      </c>
      <c r="B72" s="55">
        <v>0</v>
      </c>
      <c r="C72" s="71"/>
    </row>
    <row r="73" spans="1:3" x14ac:dyDescent="0.3">
      <c r="A73" s="62" t="s">
        <v>54</v>
      </c>
      <c r="B73" s="56">
        <v>0</v>
      </c>
      <c r="C73" s="71"/>
    </row>
    <row r="74" spans="1:3" x14ac:dyDescent="0.3">
      <c r="A74" s="62" t="s">
        <v>79</v>
      </c>
      <c r="B74" s="56">
        <v>0</v>
      </c>
      <c r="C74" s="71"/>
    </row>
    <row r="75" spans="1:3" x14ac:dyDescent="0.3">
      <c r="A75" s="62" t="s">
        <v>82</v>
      </c>
      <c r="B75" s="56">
        <v>0</v>
      </c>
      <c r="C75" s="71"/>
    </row>
    <row r="76" spans="1:3" x14ac:dyDescent="0.3">
      <c r="A76" s="63" t="s">
        <v>44</v>
      </c>
      <c r="B76" s="57">
        <f>B68+B73</f>
        <v>4920661.57</v>
      </c>
      <c r="C76" s="71"/>
    </row>
    <row r="77" spans="1:3" x14ac:dyDescent="0.3">
      <c r="A77" s="19" t="s">
        <v>7</v>
      </c>
      <c r="B77" s="23"/>
      <c r="C77" s="71"/>
    </row>
    <row r="78" spans="1:3" x14ac:dyDescent="0.3">
      <c r="A78" s="19" t="s">
        <v>8</v>
      </c>
      <c r="B78" s="65">
        <f>SUM(B79+B80+B81+B83+B87)</f>
        <v>4626666.93</v>
      </c>
      <c r="C78" s="10"/>
    </row>
    <row r="79" spans="1:3" x14ac:dyDescent="0.3">
      <c r="A79" s="43" t="s">
        <v>9</v>
      </c>
      <c r="B79" s="64">
        <v>1903117.44</v>
      </c>
      <c r="C79" s="11"/>
    </row>
    <row r="80" spans="1:3" x14ac:dyDescent="0.3">
      <c r="A80" s="45" t="s">
        <v>10</v>
      </c>
      <c r="B80" s="64">
        <v>1537967.56</v>
      </c>
      <c r="C80" s="11"/>
    </row>
    <row r="81" spans="1:3" x14ac:dyDescent="0.3">
      <c r="A81" s="45" t="s">
        <v>11</v>
      </c>
      <c r="B81" s="64">
        <v>980798.12</v>
      </c>
      <c r="C81" s="11"/>
    </row>
    <row r="82" spans="1:3" x14ac:dyDescent="0.3">
      <c r="A82" s="43" t="s">
        <v>12</v>
      </c>
      <c r="B82" s="64">
        <v>0</v>
      </c>
      <c r="C82" s="11"/>
    </row>
    <row r="83" spans="1:3" x14ac:dyDescent="0.3">
      <c r="A83" s="43" t="s">
        <v>13</v>
      </c>
      <c r="B83" s="64">
        <v>204783.81</v>
      </c>
      <c r="C83" s="11"/>
    </row>
    <row r="84" spans="1:3" x14ac:dyDescent="0.3">
      <c r="A84" s="43" t="s">
        <v>14</v>
      </c>
      <c r="B84" s="44">
        <f>SUM(B85+B86)</f>
        <v>614376.5</v>
      </c>
      <c r="C84" s="11"/>
    </row>
    <row r="85" spans="1:3" x14ac:dyDescent="0.3">
      <c r="A85" s="46" t="s">
        <v>33</v>
      </c>
      <c r="B85" s="47">
        <v>606315.80000000005</v>
      </c>
      <c r="C85" s="11"/>
    </row>
    <row r="86" spans="1:3" x14ac:dyDescent="0.3">
      <c r="A86" s="46" t="s">
        <v>34</v>
      </c>
      <c r="B86" s="47">
        <v>8060.7</v>
      </c>
      <c r="C86" s="11"/>
    </row>
    <row r="87" spans="1:3" x14ac:dyDescent="0.3">
      <c r="A87" s="46" t="s">
        <v>109</v>
      </c>
      <c r="B87" s="47">
        <v>0</v>
      </c>
      <c r="C87" s="11"/>
    </row>
    <row r="88" spans="1:3" ht="28.8" x14ac:dyDescent="0.3">
      <c r="A88" s="43" t="s">
        <v>15</v>
      </c>
      <c r="B88" s="44">
        <v>0</v>
      </c>
      <c r="C88" s="11"/>
    </row>
    <row r="89" spans="1:3" x14ac:dyDescent="0.3">
      <c r="A89" s="43" t="s">
        <v>32</v>
      </c>
      <c r="B89" s="44">
        <f>SUM(B90+B91+B92+B93+B96+B95)</f>
        <v>670351.56000000006</v>
      </c>
      <c r="C89" s="11"/>
    </row>
    <row r="90" spans="1:3" x14ac:dyDescent="0.3">
      <c r="A90" s="32" t="s">
        <v>68</v>
      </c>
      <c r="B90" s="47">
        <v>95600.54</v>
      </c>
      <c r="C90" s="11"/>
    </row>
    <row r="91" spans="1:3" x14ac:dyDescent="0.3">
      <c r="A91" s="32" t="s">
        <v>69</v>
      </c>
      <c r="B91" s="47">
        <v>0</v>
      </c>
      <c r="C91" s="11"/>
    </row>
    <row r="92" spans="1:3" x14ac:dyDescent="0.3">
      <c r="A92" s="32" t="s">
        <v>70</v>
      </c>
      <c r="B92" s="47">
        <v>11002.16</v>
      </c>
      <c r="C92" s="11"/>
    </row>
    <row r="93" spans="1:3" x14ac:dyDescent="0.3">
      <c r="A93" s="32" t="s">
        <v>71</v>
      </c>
      <c r="B93" s="47">
        <v>1504.5</v>
      </c>
      <c r="C93" s="11"/>
    </row>
    <row r="94" spans="1:3" x14ac:dyDescent="0.3">
      <c r="A94" s="32" t="s">
        <v>72</v>
      </c>
      <c r="B94" s="47">
        <v>0</v>
      </c>
      <c r="C94" s="11"/>
    </row>
    <row r="95" spans="1:3" x14ac:dyDescent="0.3">
      <c r="A95" s="32" t="s">
        <v>115</v>
      </c>
      <c r="B95" s="47">
        <v>272462.55</v>
      </c>
      <c r="C95" s="11"/>
    </row>
    <row r="96" spans="1:3" x14ac:dyDescent="0.3">
      <c r="A96" s="32" t="s">
        <v>120</v>
      </c>
      <c r="B96" s="47">
        <v>289781.81</v>
      </c>
      <c r="C96" s="11"/>
    </row>
    <row r="97" spans="1:3" x14ac:dyDescent="0.3">
      <c r="A97" s="31" t="s">
        <v>73</v>
      </c>
      <c r="B97" s="66">
        <f>SUM(B78,B84,B89)</f>
        <v>5911394.9900000002</v>
      </c>
      <c r="C97" s="11"/>
    </row>
    <row r="98" spans="1:3" x14ac:dyDescent="0.3">
      <c r="A98" s="19" t="s">
        <v>16</v>
      </c>
      <c r="B98" s="19"/>
      <c r="C98" s="73"/>
    </row>
    <row r="99" spans="1:3" x14ac:dyDescent="0.3">
      <c r="A99" s="32" t="s">
        <v>30</v>
      </c>
      <c r="B99" s="12">
        <v>0</v>
      </c>
      <c r="C99" s="73"/>
    </row>
    <row r="100" spans="1:3" x14ac:dyDescent="0.3">
      <c r="A100" s="31" t="s">
        <v>22</v>
      </c>
      <c r="B100" s="29">
        <f>SUM(B99:B99)</f>
        <v>0</v>
      </c>
      <c r="C100" s="71"/>
    </row>
    <row r="101" spans="1:3" ht="14.25" customHeight="1" x14ac:dyDescent="0.3">
      <c r="A101" s="31" t="s">
        <v>45</v>
      </c>
      <c r="B101" s="29">
        <f>B97+B100</f>
        <v>5911394.9900000002</v>
      </c>
      <c r="C101" s="71"/>
    </row>
    <row r="102" spans="1:3" x14ac:dyDescent="0.3">
      <c r="A102" s="31"/>
      <c r="B102" s="33"/>
      <c r="C102" s="71"/>
    </row>
    <row r="103" spans="1:3" x14ac:dyDescent="0.3">
      <c r="A103" s="21" t="s">
        <v>17</v>
      </c>
      <c r="B103" s="22"/>
      <c r="C103" s="71"/>
    </row>
    <row r="104" spans="1:3" x14ac:dyDescent="0.3">
      <c r="A104" s="32" t="s">
        <v>48</v>
      </c>
      <c r="B104" s="12">
        <v>0</v>
      </c>
      <c r="C104" s="73"/>
    </row>
    <row r="105" spans="1:3" x14ac:dyDescent="0.3">
      <c r="A105" s="32" t="s">
        <v>47</v>
      </c>
      <c r="B105" s="12">
        <v>0</v>
      </c>
      <c r="C105" s="70"/>
    </row>
    <row r="106" spans="1:3" x14ac:dyDescent="0.3">
      <c r="A106" s="31" t="s">
        <v>46</v>
      </c>
      <c r="B106" s="29">
        <f>B104+B105</f>
        <v>0</v>
      </c>
      <c r="C106" s="70"/>
    </row>
    <row r="107" spans="1:3" s="13" customFormat="1" ht="14.25" customHeight="1" x14ac:dyDescent="0.3">
      <c r="A107" s="79"/>
      <c r="B107" s="79"/>
      <c r="C107" s="14"/>
    </row>
    <row r="108" spans="1:3" x14ac:dyDescent="0.3">
      <c r="A108" s="17" t="s">
        <v>121</v>
      </c>
      <c r="B108" s="24"/>
      <c r="C108" s="72"/>
    </row>
    <row r="109" spans="1:3" x14ac:dyDescent="0.3">
      <c r="A109" s="30" t="s">
        <v>18</v>
      </c>
      <c r="B109" s="12">
        <v>0</v>
      </c>
      <c r="C109" s="72"/>
    </row>
    <row r="110" spans="1:3" x14ac:dyDescent="0.3">
      <c r="A110" s="40" t="s">
        <v>50</v>
      </c>
      <c r="B110" s="35">
        <f>SUM(B111+B112+B113+B114+B115+B116)</f>
        <v>6529399.6900000004</v>
      </c>
      <c r="C110" s="72"/>
    </row>
    <row r="111" spans="1:3" x14ac:dyDescent="0.3">
      <c r="A111" s="30" t="s">
        <v>74</v>
      </c>
      <c r="B111" s="12">
        <v>5925280.7000000002</v>
      </c>
      <c r="C111" s="72"/>
    </row>
    <row r="112" spans="1:3" x14ac:dyDescent="0.3">
      <c r="A112" s="30" t="s">
        <v>104</v>
      </c>
      <c r="B112" s="12">
        <v>0</v>
      </c>
      <c r="C112" s="72"/>
    </row>
    <row r="113" spans="1:3" x14ac:dyDescent="0.3">
      <c r="A113" s="30" t="s">
        <v>105</v>
      </c>
      <c r="B113" s="12">
        <v>0</v>
      </c>
      <c r="C113" s="72"/>
    </row>
    <row r="114" spans="1:3" x14ac:dyDescent="0.3">
      <c r="A114" s="30" t="s">
        <v>75</v>
      </c>
      <c r="B114" s="12">
        <v>0</v>
      </c>
      <c r="C114" s="72"/>
    </row>
    <row r="115" spans="1:3" x14ac:dyDescent="0.3">
      <c r="A115" s="30" t="s">
        <v>76</v>
      </c>
      <c r="B115" s="12">
        <v>1132.4000000000001</v>
      </c>
      <c r="C115" s="72"/>
    </row>
    <row r="116" spans="1:3" x14ac:dyDescent="0.3">
      <c r="A116" s="30" t="s">
        <v>77</v>
      </c>
      <c r="B116" s="12">
        <v>602986.59</v>
      </c>
      <c r="C116" s="72"/>
    </row>
    <row r="117" spans="1:3" x14ac:dyDescent="0.3">
      <c r="A117" s="40" t="s">
        <v>51</v>
      </c>
      <c r="B117" s="35">
        <f>SUM(B118+B119+B120+B122+B121)</f>
        <v>9838636.0999999996</v>
      </c>
      <c r="C117" s="72"/>
    </row>
    <row r="118" spans="1:3" x14ac:dyDescent="0.3">
      <c r="A118" s="30" t="s">
        <v>78</v>
      </c>
      <c r="B118" s="12">
        <v>7661723.1799999997</v>
      </c>
      <c r="C118" s="72"/>
    </row>
    <row r="119" spans="1:3" x14ac:dyDescent="0.3">
      <c r="A119" s="30" t="s">
        <v>106</v>
      </c>
      <c r="B119" s="12">
        <v>1098459.5900000001</v>
      </c>
      <c r="C119" s="72"/>
    </row>
    <row r="120" spans="1:3" x14ac:dyDescent="0.3">
      <c r="A120" s="30" t="s">
        <v>107</v>
      </c>
      <c r="B120" s="12">
        <v>680287.91</v>
      </c>
      <c r="C120" s="72"/>
    </row>
    <row r="121" spans="1:3" x14ac:dyDescent="0.3">
      <c r="A121" s="30" t="s">
        <v>117</v>
      </c>
      <c r="B121" s="12">
        <v>398165.42</v>
      </c>
      <c r="C121" s="72"/>
    </row>
    <row r="122" spans="1:3" x14ac:dyDescent="0.3">
      <c r="A122" s="30" t="s">
        <v>81</v>
      </c>
      <c r="B122" s="12">
        <v>0</v>
      </c>
      <c r="C122" s="72"/>
    </row>
    <row r="123" spans="1:3" x14ac:dyDescent="0.3">
      <c r="A123" s="31" t="s">
        <v>23</v>
      </c>
      <c r="B123" s="29">
        <f>SUM(B110+B117)</f>
        <v>16368035.789999999</v>
      </c>
      <c r="C123" s="72"/>
    </row>
    <row r="124" spans="1:3" x14ac:dyDescent="0.3">
      <c r="A124" t="s">
        <v>36</v>
      </c>
      <c r="B124" s="1"/>
      <c r="C124" s="70"/>
    </row>
    <row r="125" spans="1:3" ht="15" thickBot="1" x14ac:dyDescent="0.35">
      <c r="A125" s="25" t="s">
        <v>19</v>
      </c>
      <c r="B125" s="26"/>
      <c r="C125" s="70"/>
    </row>
    <row r="126" spans="1:3" ht="15" thickBot="1" x14ac:dyDescent="0.35">
      <c r="A126" s="28" t="s">
        <v>83</v>
      </c>
      <c r="B126" s="68">
        <v>156003.74</v>
      </c>
      <c r="C126" s="70"/>
    </row>
    <row r="127" spans="1:3" x14ac:dyDescent="0.3">
      <c r="A127" s="28" t="s">
        <v>56</v>
      </c>
      <c r="B127" s="29">
        <v>0</v>
      </c>
      <c r="C127" s="70"/>
    </row>
    <row r="128" spans="1:3" x14ac:dyDescent="0.3">
      <c r="A128" s="28" t="s">
        <v>108</v>
      </c>
      <c r="B128" s="29">
        <v>0</v>
      </c>
      <c r="C128" s="70"/>
    </row>
    <row r="129" spans="1:2" x14ac:dyDescent="0.3">
      <c r="A129" s="25" t="s">
        <v>20</v>
      </c>
      <c r="B129" s="27">
        <f>B126+B127+B128</f>
        <v>156003.74</v>
      </c>
    </row>
    <row r="130" spans="1:2" s="69" customFormat="1" ht="19.2" customHeight="1" x14ac:dyDescent="0.3">
      <c r="A130" s="80" t="s">
        <v>57</v>
      </c>
      <c r="B130" s="81"/>
    </row>
    <row r="131" spans="1:2" s="69" customFormat="1" ht="15.45" customHeight="1" x14ac:dyDescent="0.3">
      <c r="A131" s="39"/>
      <c r="B131" s="38"/>
    </row>
    <row r="132" spans="1:2" s="69" customFormat="1" ht="15.75" customHeight="1" x14ac:dyDescent="0.3">
      <c r="A132" s="16" t="s">
        <v>84</v>
      </c>
      <c r="B132" s="15" t="s">
        <v>122</v>
      </c>
    </row>
  </sheetData>
  <mergeCells count="11">
    <mergeCell ref="A17:B17"/>
    <mergeCell ref="A22:B22"/>
    <mergeCell ref="B23:B24"/>
    <mergeCell ref="A107:B107"/>
    <mergeCell ref="A130:B130"/>
    <mergeCell ref="A14:B14"/>
    <mergeCell ref="A1:B1"/>
    <mergeCell ref="A2:B7"/>
    <mergeCell ref="A8:B9"/>
    <mergeCell ref="A10:B10"/>
    <mergeCell ref="A12:B12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C131"/>
  <sheetViews>
    <sheetView showGridLines="0" zoomScale="90" zoomScaleNormal="90" zoomScaleSheetLayoutView="70" zoomScalePageLayoutView="70" workbookViewId="0">
      <selection activeCell="A109" sqref="A109"/>
    </sheetView>
  </sheetViews>
  <sheetFormatPr defaultColWidth="41.6640625" defaultRowHeight="14.4" x14ac:dyDescent="0.3"/>
  <cols>
    <col min="1" max="1" width="108.6640625" customWidth="1"/>
    <col min="2" max="2" width="43.33203125" customWidth="1"/>
    <col min="3" max="3" width="25.6640625" style="69" customWidth="1"/>
  </cols>
  <sheetData>
    <row r="1" spans="1:3" ht="121.5" customHeight="1" x14ac:dyDescent="0.3">
      <c r="A1" s="83"/>
      <c r="B1" s="83"/>
    </row>
    <row r="2" spans="1:3" x14ac:dyDescent="0.3">
      <c r="A2" s="84" t="s">
        <v>0</v>
      </c>
      <c r="B2" s="84"/>
      <c r="C2" s="70"/>
    </row>
    <row r="3" spans="1:3" x14ac:dyDescent="0.3">
      <c r="A3" s="84"/>
      <c r="B3" s="84"/>
      <c r="C3" s="70"/>
    </row>
    <row r="4" spans="1:3" x14ac:dyDescent="0.3">
      <c r="A4" s="84"/>
      <c r="B4" s="84"/>
      <c r="C4" s="70"/>
    </row>
    <row r="5" spans="1:3" x14ac:dyDescent="0.3">
      <c r="A5" s="84"/>
      <c r="B5" s="84"/>
      <c r="C5" s="70"/>
    </row>
    <row r="6" spans="1:3" x14ac:dyDescent="0.3">
      <c r="A6" s="84"/>
      <c r="B6" s="84"/>
      <c r="C6" s="70"/>
    </row>
    <row r="7" spans="1:3" x14ac:dyDescent="0.3">
      <c r="A7" s="84"/>
      <c r="B7" s="84"/>
      <c r="C7" s="67"/>
    </row>
    <row r="8" spans="1:3" ht="23.25" customHeight="1" x14ac:dyDescent="0.3">
      <c r="A8" s="85" t="s">
        <v>58</v>
      </c>
      <c r="B8" s="85"/>
      <c r="C8" s="67"/>
    </row>
    <row r="9" spans="1:3" ht="23.25" customHeight="1" x14ac:dyDescent="0.3">
      <c r="A9" s="85"/>
      <c r="B9" s="85"/>
      <c r="C9" s="67"/>
    </row>
    <row r="10" spans="1:3" x14ac:dyDescent="0.3">
      <c r="A10" s="86" t="s">
        <v>24</v>
      </c>
      <c r="B10" s="86"/>
      <c r="C10" s="70"/>
    </row>
    <row r="11" spans="1:3" x14ac:dyDescent="0.3">
      <c r="A11" s="2" t="s">
        <v>21</v>
      </c>
      <c r="B11" s="3"/>
      <c r="C11" s="70"/>
    </row>
    <row r="12" spans="1:3" x14ac:dyDescent="0.3">
      <c r="A12" s="82" t="s">
        <v>59</v>
      </c>
      <c r="B12" s="82"/>
    </row>
    <row r="13" spans="1:3" x14ac:dyDescent="0.3">
      <c r="A13" s="4" t="s">
        <v>60</v>
      </c>
      <c r="B13" s="3"/>
      <c r="C13" s="70"/>
    </row>
    <row r="14" spans="1:3" x14ac:dyDescent="0.3">
      <c r="A14" s="82" t="s">
        <v>61</v>
      </c>
      <c r="B14" s="82"/>
      <c r="C14" s="70"/>
    </row>
    <row r="15" spans="1:3" x14ac:dyDescent="0.3">
      <c r="A15" s="48" t="s">
        <v>29</v>
      </c>
      <c r="B15" s="3"/>
      <c r="C15" s="70"/>
    </row>
    <row r="16" spans="1:3" x14ac:dyDescent="0.3">
      <c r="A16" s="58" t="s">
        <v>112</v>
      </c>
      <c r="B16" s="59"/>
      <c r="C16" s="70"/>
    </row>
    <row r="17" spans="1:3" x14ac:dyDescent="0.3">
      <c r="A17" s="75" t="s">
        <v>111</v>
      </c>
      <c r="B17" s="76"/>
      <c r="C17" s="70"/>
    </row>
    <row r="18" spans="1:3" x14ac:dyDescent="0.3">
      <c r="A18" s="4"/>
      <c r="B18" s="3"/>
      <c r="C18" s="70"/>
    </row>
    <row r="19" spans="1:3" s="7" customFormat="1" x14ac:dyDescent="0.3">
      <c r="A19" s="49" t="s">
        <v>26</v>
      </c>
      <c r="B19" s="74">
        <v>5630087.6200000001</v>
      </c>
      <c r="C19" s="71"/>
    </row>
    <row r="20" spans="1:3" s="7" customFormat="1" x14ac:dyDescent="0.3">
      <c r="A20" s="49" t="s">
        <v>27</v>
      </c>
      <c r="B20" s="12">
        <v>0</v>
      </c>
      <c r="C20" s="71"/>
    </row>
    <row r="21" spans="1:3" s="7" customFormat="1" x14ac:dyDescent="0.3">
      <c r="A21" s="5"/>
      <c r="B21" s="6"/>
      <c r="C21" s="71"/>
    </row>
    <row r="22" spans="1:3" ht="25.8" x14ac:dyDescent="0.3">
      <c r="A22" s="77" t="s">
        <v>1</v>
      </c>
      <c r="B22" s="77"/>
    </row>
    <row r="23" spans="1:3" ht="11.25" customHeight="1" x14ac:dyDescent="0.3">
      <c r="A23" s="8"/>
      <c r="B23" s="78" t="s">
        <v>25</v>
      </c>
    </row>
    <row r="24" spans="1:3" ht="14.25" customHeight="1" x14ac:dyDescent="0.3">
      <c r="A24" s="9" t="s">
        <v>110</v>
      </c>
      <c r="B24" s="78"/>
      <c r="C24" s="10"/>
    </row>
    <row r="25" spans="1:3" x14ac:dyDescent="0.3">
      <c r="A25" s="17" t="s">
        <v>2</v>
      </c>
      <c r="B25" s="18"/>
      <c r="C25" s="11"/>
    </row>
    <row r="26" spans="1:3" x14ac:dyDescent="0.3">
      <c r="A26" s="40" t="s">
        <v>3</v>
      </c>
      <c r="B26" s="35">
        <v>0</v>
      </c>
      <c r="C26" s="72"/>
    </row>
    <row r="27" spans="1:3" x14ac:dyDescent="0.3">
      <c r="A27" s="40" t="s">
        <v>52</v>
      </c>
      <c r="B27" s="35">
        <f>SUM(B28:B33)</f>
        <v>0</v>
      </c>
      <c r="C27" s="72"/>
    </row>
    <row r="28" spans="1:3" x14ac:dyDescent="0.3">
      <c r="A28" s="30" t="s">
        <v>62</v>
      </c>
      <c r="B28" s="12">
        <v>0</v>
      </c>
      <c r="C28" s="72"/>
    </row>
    <row r="29" spans="1:3" x14ac:dyDescent="0.3">
      <c r="A29" s="30" t="s">
        <v>85</v>
      </c>
      <c r="B29" s="12">
        <v>0</v>
      </c>
      <c r="C29" s="72"/>
    </row>
    <row r="30" spans="1:3" x14ac:dyDescent="0.3">
      <c r="A30" s="30" t="s">
        <v>86</v>
      </c>
      <c r="B30" s="12">
        <v>0</v>
      </c>
      <c r="C30" s="72"/>
    </row>
    <row r="31" spans="1:3" x14ac:dyDescent="0.3">
      <c r="A31" s="30" t="s">
        <v>63</v>
      </c>
      <c r="B31" s="12">
        <v>0</v>
      </c>
      <c r="C31" s="72"/>
    </row>
    <row r="32" spans="1:3" x14ac:dyDescent="0.3">
      <c r="A32" s="30" t="s">
        <v>88</v>
      </c>
      <c r="B32" s="12">
        <v>0</v>
      </c>
      <c r="C32" s="72"/>
    </row>
    <row r="33" spans="1:3" x14ac:dyDescent="0.3">
      <c r="A33" s="30" t="s">
        <v>89</v>
      </c>
      <c r="B33" s="12">
        <v>0</v>
      </c>
      <c r="C33" s="72"/>
    </row>
    <row r="34" spans="1:3" x14ac:dyDescent="0.3">
      <c r="A34" s="40" t="s">
        <v>53</v>
      </c>
      <c r="B34" s="35">
        <f>SUM(B35:B39)</f>
        <v>13607927.85</v>
      </c>
      <c r="C34" s="72"/>
    </row>
    <row r="35" spans="1:3" x14ac:dyDescent="0.3">
      <c r="A35" s="30" t="s">
        <v>65</v>
      </c>
      <c r="B35" s="12">
        <v>11331290.539999999</v>
      </c>
      <c r="C35" s="72"/>
    </row>
    <row r="36" spans="1:3" x14ac:dyDescent="0.3">
      <c r="A36" s="30" t="s">
        <v>92</v>
      </c>
      <c r="B36" s="12">
        <v>916098.38</v>
      </c>
      <c r="C36" s="72"/>
    </row>
    <row r="37" spans="1:3" x14ac:dyDescent="0.3">
      <c r="A37" s="30" t="s">
        <v>93</v>
      </c>
      <c r="B37" s="12">
        <v>671158.96</v>
      </c>
      <c r="C37" s="72"/>
    </row>
    <row r="38" spans="1:3" x14ac:dyDescent="0.3">
      <c r="A38" s="30" t="s">
        <v>80</v>
      </c>
      <c r="B38" s="12">
        <v>0</v>
      </c>
      <c r="C38" s="72"/>
    </row>
    <row r="39" spans="1:3" x14ac:dyDescent="0.3">
      <c r="A39" s="30" t="s">
        <v>113</v>
      </c>
      <c r="B39" s="12">
        <v>689379.97</v>
      </c>
      <c r="C39" s="72"/>
    </row>
    <row r="40" spans="1:3" x14ac:dyDescent="0.3">
      <c r="A40" s="37" t="s">
        <v>49</v>
      </c>
      <c r="B40" s="29">
        <f>SUM(B26+B27+B34)</f>
        <v>13607927.85</v>
      </c>
      <c r="C40" s="72"/>
    </row>
    <row r="41" spans="1:3" x14ac:dyDescent="0.3">
      <c r="A41" s="17" t="s">
        <v>4</v>
      </c>
      <c r="B41" s="17"/>
      <c r="C41" s="10"/>
    </row>
    <row r="42" spans="1:3" x14ac:dyDescent="0.3">
      <c r="A42" s="41" t="s">
        <v>37</v>
      </c>
      <c r="B42" s="44">
        <f>SUM(B43+B44)</f>
        <v>0</v>
      </c>
      <c r="C42" s="11"/>
    </row>
    <row r="43" spans="1:3" x14ac:dyDescent="0.3">
      <c r="A43" s="30" t="s">
        <v>64</v>
      </c>
      <c r="B43" s="47">
        <v>0</v>
      </c>
      <c r="C43" s="11"/>
    </row>
    <row r="44" spans="1:3" ht="15.45" customHeight="1" x14ac:dyDescent="0.3">
      <c r="A44" s="41" t="s">
        <v>38</v>
      </c>
      <c r="B44" s="50">
        <v>0</v>
      </c>
      <c r="C44" s="11"/>
    </row>
    <row r="45" spans="1:3" x14ac:dyDescent="0.3">
      <c r="A45" s="42" t="s">
        <v>41</v>
      </c>
      <c r="B45" s="35">
        <f>SUM(B46:B50)</f>
        <v>78765.19</v>
      </c>
      <c r="C45" s="11"/>
    </row>
    <row r="46" spans="1:3" x14ac:dyDescent="0.3">
      <c r="A46" s="30" t="s">
        <v>87</v>
      </c>
      <c r="B46" s="47">
        <v>63468.76</v>
      </c>
      <c r="C46" s="11"/>
    </row>
    <row r="47" spans="1:3" x14ac:dyDescent="0.3">
      <c r="A47" s="30" t="s">
        <v>90</v>
      </c>
      <c r="B47" s="47">
        <v>6350.29</v>
      </c>
      <c r="C47" s="11"/>
    </row>
    <row r="48" spans="1:3" x14ac:dyDescent="0.3">
      <c r="A48" s="30" t="s">
        <v>91</v>
      </c>
      <c r="B48" s="47">
        <v>4483.6499999999996</v>
      </c>
      <c r="C48" s="11"/>
    </row>
    <row r="49" spans="1:3" x14ac:dyDescent="0.3">
      <c r="A49" s="30" t="s">
        <v>66</v>
      </c>
      <c r="B49" s="47">
        <v>0</v>
      </c>
      <c r="C49" s="11"/>
    </row>
    <row r="50" spans="1:3" x14ac:dyDescent="0.3">
      <c r="A50" s="30" t="s">
        <v>113</v>
      </c>
      <c r="B50" s="47">
        <v>4462.49</v>
      </c>
      <c r="C50" s="11"/>
    </row>
    <row r="51" spans="1:3" x14ac:dyDescent="0.3">
      <c r="A51" s="42" t="s">
        <v>31</v>
      </c>
      <c r="B51" s="35">
        <v>0</v>
      </c>
      <c r="C51" s="11"/>
    </row>
    <row r="52" spans="1:3" x14ac:dyDescent="0.3">
      <c r="A52" s="42" t="s">
        <v>35</v>
      </c>
      <c r="B52" s="35">
        <v>0</v>
      </c>
      <c r="C52" s="11"/>
    </row>
    <row r="53" spans="1:3" x14ac:dyDescent="0.3">
      <c r="A53" s="51" t="s">
        <v>55</v>
      </c>
      <c r="B53" s="12">
        <v>0</v>
      </c>
      <c r="C53" s="11"/>
    </row>
    <row r="54" spans="1:3" x14ac:dyDescent="0.3">
      <c r="A54" s="36" t="s">
        <v>67</v>
      </c>
      <c r="B54" s="47">
        <v>0</v>
      </c>
      <c r="C54" s="11"/>
    </row>
    <row r="55" spans="1:3" x14ac:dyDescent="0.3">
      <c r="A55" s="36" t="s">
        <v>94</v>
      </c>
      <c r="B55" s="47">
        <v>0</v>
      </c>
      <c r="C55" s="11"/>
    </row>
    <row r="56" spans="1:3" x14ac:dyDescent="0.3">
      <c r="A56" s="36" t="s">
        <v>95</v>
      </c>
      <c r="B56" s="47">
        <v>3733.82</v>
      </c>
      <c r="C56" s="11"/>
    </row>
    <row r="57" spans="1:3" x14ac:dyDescent="0.3">
      <c r="A57" s="34" t="s">
        <v>42</v>
      </c>
      <c r="B57" s="29">
        <f>SUM(B42+B44+B45+B51+B52+B56+B55)</f>
        <v>82499.010000000009</v>
      </c>
      <c r="C57" s="73"/>
    </row>
    <row r="58" spans="1:3" x14ac:dyDescent="0.3">
      <c r="A58" s="60" t="s">
        <v>5</v>
      </c>
      <c r="B58" s="20"/>
      <c r="C58" s="73"/>
    </row>
    <row r="59" spans="1:3" x14ac:dyDescent="0.3">
      <c r="A59" s="52" t="s">
        <v>39</v>
      </c>
      <c r="B59" s="35">
        <f>SUM(B60+B61+B62+B64)</f>
        <v>5008187.2700000005</v>
      </c>
      <c r="C59" s="73"/>
    </row>
    <row r="60" spans="1:3" x14ac:dyDescent="0.3">
      <c r="A60" s="30" t="s">
        <v>98</v>
      </c>
      <c r="B60" s="50">
        <v>4968603.07</v>
      </c>
      <c r="C60" s="73"/>
    </row>
    <row r="61" spans="1:3" x14ac:dyDescent="0.3">
      <c r="A61" s="30" t="s">
        <v>99</v>
      </c>
      <c r="B61" s="50">
        <v>0</v>
      </c>
      <c r="C61" s="73"/>
    </row>
    <row r="62" spans="1:3" x14ac:dyDescent="0.3">
      <c r="A62" s="30" t="s">
        <v>101</v>
      </c>
      <c r="B62" s="50">
        <v>0</v>
      </c>
      <c r="C62" s="73"/>
    </row>
    <row r="63" spans="1:3" x14ac:dyDescent="0.3">
      <c r="A63" s="30" t="s">
        <v>100</v>
      </c>
      <c r="B63" s="50">
        <v>0</v>
      </c>
      <c r="C63" s="73"/>
    </row>
    <row r="64" spans="1:3" x14ac:dyDescent="0.3">
      <c r="A64" s="30" t="s">
        <v>114</v>
      </c>
      <c r="B64" s="50">
        <v>39584.199999999997</v>
      </c>
      <c r="C64" s="73"/>
    </row>
    <row r="65" spans="1:3" x14ac:dyDescent="0.3">
      <c r="A65" s="52" t="s">
        <v>28</v>
      </c>
      <c r="B65" s="35">
        <v>0</v>
      </c>
      <c r="C65" s="73"/>
    </row>
    <row r="66" spans="1:3" x14ac:dyDescent="0.3">
      <c r="A66" s="53" t="s">
        <v>43</v>
      </c>
      <c r="B66" s="29">
        <f>SUM(B59+B65)</f>
        <v>5008187.2700000005</v>
      </c>
      <c r="C66" s="73"/>
    </row>
    <row r="67" spans="1:3" x14ac:dyDescent="0.3">
      <c r="A67" s="21" t="s">
        <v>6</v>
      </c>
      <c r="B67" s="22"/>
      <c r="C67" s="71"/>
    </row>
    <row r="68" spans="1:3" x14ac:dyDescent="0.3">
      <c r="A68" s="61" t="s">
        <v>40</v>
      </c>
      <c r="B68" s="54">
        <f>SUM(B69+B70+B71+B72)</f>
        <v>168412.6</v>
      </c>
      <c r="C68" s="71"/>
    </row>
    <row r="69" spans="1:3" x14ac:dyDescent="0.3">
      <c r="A69" s="30" t="s">
        <v>96</v>
      </c>
      <c r="B69" s="55">
        <v>0</v>
      </c>
      <c r="C69" s="71"/>
    </row>
    <row r="70" spans="1:3" x14ac:dyDescent="0.3">
      <c r="A70" s="30" t="s">
        <v>97</v>
      </c>
      <c r="B70" s="55">
        <v>168412.6</v>
      </c>
      <c r="C70" s="71"/>
    </row>
    <row r="71" spans="1:3" x14ac:dyDescent="0.3">
      <c r="A71" s="30" t="s">
        <v>102</v>
      </c>
      <c r="B71" s="55">
        <v>0</v>
      </c>
      <c r="C71" s="71"/>
    </row>
    <row r="72" spans="1:3" x14ac:dyDescent="0.3">
      <c r="A72" s="30" t="s">
        <v>103</v>
      </c>
      <c r="B72" s="55">
        <v>0</v>
      </c>
      <c r="C72" s="71"/>
    </row>
    <row r="73" spans="1:3" x14ac:dyDescent="0.3">
      <c r="A73" s="62" t="s">
        <v>54</v>
      </c>
      <c r="B73" s="56">
        <v>0</v>
      </c>
      <c r="C73" s="71"/>
    </row>
    <row r="74" spans="1:3" x14ac:dyDescent="0.3">
      <c r="A74" s="62" t="s">
        <v>79</v>
      </c>
      <c r="B74" s="56">
        <v>114.22</v>
      </c>
      <c r="C74" s="71"/>
    </row>
    <row r="75" spans="1:3" x14ac:dyDescent="0.3">
      <c r="A75" s="62" t="s">
        <v>82</v>
      </c>
      <c r="B75" s="56">
        <v>0</v>
      </c>
      <c r="C75" s="71"/>
    </row>
    <row r="76" spans="1:3" x14ac:dyDescent="0.3">
      <c r="A76" s="63" t="s">
        <v>44</v>
      </c>
      <c r="B76" s="57">
        <f>B68+B73</f>
        <v>168412.6</v>
      </c>
      <c r="C76" s="71"/>
    </row>
    <row r="77" spans="1:3" x14ac:dyDescent="0.3">
      <c r="A77" s="19" t="s">
        <v>7</v>
      </c>
      <c r="B77" s="23"/>
      <c r="C77" s="71"/>
    </row>
    <row r="78" spans="1:3" x14ac:dyDescent="0.3">
      <c r="A78" s="19" t="s">
        <v>8</v>
      </c>
      <c r="B78" s="65">
        <f>SUM(B79+B80+B81+B83+B87)</f>
        <v>4536470.6999999993</v>
      </c>
      <c r="C78" s="10"/>
    </row>
    <row r="79" spans="1:3" x14ac:dyDescent="0.3">
      <c r="A79" s="43" t="s">
        <v>9</v>
      </c>
      <c r="B79" s="64">
        <v>1456679.99</v>
      </c>
      <c r="C79" s="11"/>
    </row>
    <row r="80" spans="1:3" x14ac:dyDescent="0.3">
      <c r="A80" s="45" t="s">
        <v>10</v>
      </c>
      <c r="B80" s="64">
        <v>1788528.73</v>
      </c>
      <c r="C80" s="11"/>
    </row>
    <row r="81" spans="1:3" x14ac:dyDescent="0.3">
      <c r="A81" s="45" t="s">
        <v>11</v>
      </c>
      <c r="B81" s="64">
        <v>490546.92</v>
      </c>
      <c r="C81" s="11"/>
    </row>
    <row r="82" spans="1:3" x14ac:dyDescent="0.3">
      <c r="A82" s="43" t="s">
        <v>12</v>
      </c>
      <c r="B82" s="64">
        <v>0</v>
      </c>
      <c r="C82" s="11"/>
    </row>
    <row r="83" spans="1:3" x14ac:dyDescent="0.3">
      <c r="A83" s="43" t="s">
        <v>13</v>
      </c>
      <c r="B83" s="64">
        <v>795915.06</v>
      </c>
      <c r="C83" s="11"/>
    </row>
    <row r="84" spans="1:3" x14ac:dyDescent="0.3">
      <c r="A84" s="43" t="s">
        <v>14</v>
      </c>
      <c r="B84" s="44">
        <f>SUM(B85+B86)</f>
        <v>188601.55000000002</v>
      </c>
      <c r="C84" s="11"/>
    </row>
    <row r="85" spans="1:3" x14ac:dyDescent="0.3">
      <c r="A85" s="46" t="s">
        <v>33</v>
      </c>
      <c r="B85" s="47">
        <v>187655.39</v>
      </c>
      <c r="C85" s="11"/>
    </row>
    <row r="86" spans="1:3" x14ac:dyDescent="0.3">
      <c r="A86" s="46" t="s">
        <v>34</v>
      </c>
      <c r="B86" s="47">
        <v>946.16</v>
      </c>
      <c r="C86" s="11"/>
    </row>
    <row r="87" spans="1:3" x14ac:dyDescent="0.3">
      <c r="A87" s="46" t="s">
        <v>109</v>
      </c>
      <c r="B87" s="47">
        <v>4800</v>
      </c>
      <c r="C87" s="11"/>
    </row>
    <row r="88" spans="1:3" ht="28.8" x14ac:dyDescent="0.3">
      <c r="A88" s="43" t="s">
        <v>15</v>
      </c>
      <c r="B88" s="44">
        <v>0</v>
      </c>
      <c r="C88" s="11"/>
    </row>
    <row r="89" spans="1:3" x14ac:dyDescent="0.3">
      <c r="A89" s="43" t="s">
        <v>32</v>
      </c>
      <c r="B89" s="44">
        <f>SUM(B90+B91+B92+B93+B95)</f>
        <v>118436.24</v>
      </c>
      <c r="C89" s="11"/>
    </row>
    <row r="90" spans="1:3" x14ac:dyDescent="0.3">
      <c r="A90" s="32" t="s">
        <v>68</v>
      </c>
      <c r="B90" s="47">
        <v>11827.63</v>
      </c>
      <c r="C90" s="11"/>
    </row>
    <row r="91" spans="1:3" x14ac:dyDescent="0.3">
      <c r="A91" s="32" t="s">
        <v>69</v>
      </c>
      <c r="B91" s="47">
        <v>0</v>
      </c>
      <c r="C91" s="11"/>
    </row>
    <row r="92" spans="1:3" x14ac:dyDescent="0.3">
      <c r="A92" s="32" t="s">
        <v>70</v>
      </c>
      <c r="B92" s="47">
        <v>63218.91</v>
      </c>
      <c r="C92" s="11"/>
    </row>
    <row r="93" spans="1:3" x14ac:dyDescent="0.3">
      <c r="A93" s="32" t="s">
        <v>71</v>
      </c>
      <c r="B93" s="47">
        <v>3805.5</v>
      </c>
      <c r="C93" s="11"/>
    </row>
    <row r="94" spans="1:3" x14ac:dyDescent="0.3">
      <c r="A94" s="32" t="s">
        <v>72</v>
      </c>
      <c r="B94" s="47">
        <v>0</v>
      </c>
      <c r="C94" s="11"/>
    </row>
    <row r="95" spans="1:3" x14ac:dyDescent="0.3">
      <c r="A95" s="32" t="s">
        <v>115</v>
      </c>
      <c r="B95" s="47">
        <v>39584.199999999997</v>
      </c>
      <c r="C95" s="11"/>
    </row>
    <row r="96" spans="1:3" x14ac:dyDescent="0.3">
      <c r="A96" s="31" t="s">
        <v>73</v>
      </c>
      <c r="B96" s="66">
        <f>SUM(B78,B84,B89)</f>
        <v>4843508.4899999993</v>
      </c>
      <c r="C96" s="11"/>
    </row>
    <row r="97" spans="1:3" x14ac:dyDescent="0.3">
      <c r="A97" s="19" t="s">
        <v>16</v>
      </c>
      <c r="B97" s="19"/>
      <c r="C97" s="73"/>
    </row>
    <row r="98" spans="1:3" x14ac:dyDescent="0.3">
      <c r="A98" s="32" t="s">
        <v>30</v>
      </c>
      <c r="B98" s="12">
        <v>79168.399999999994</v>
      </c>
      <c r="C98" s="73"/>
    </row>
    <row r="99" spans="1:3" x14ac:dyDescent="0.3">
      <c r="A99" s="31" t="s">
        <v>22</v>
      </c>
      <c r="B99" s="29">
        <f>SUM(B98:B98)</f>
        <v>79168.399999999994</v>
      </c>
      <c r="C99" s="71"/>
    </row>
    <row r="100" spans="1:3" ht="14.25" customHeight="1" x14ac:dyDescent="0.3">
      <c r="A100" s="31" t="s">
        <v>45</v>
      </c>
      <c r="B100" s="29">
        <f>B96+B99</f>
        <v>4922676.8899999997</v>
      </c>
      <c r="C100" s="71"/>
    </row>
    <row r="101" spans="1:3" x14ac:dyDescent="0.3">
      <c r="A101" s="31"/>
      <c r="B101" s="33"/>
      <c r="C101" s="71"/>
    </row>
    <row r="102" spans="1:3" x14ac:dyDescent="0.3">
      <c r="A102" s="21" t="s">
        <v>17</v>
      </c>
      <c r="B102" s="22"/>
      <c r="C102" s="71"/>
    </row>
    <row r="103" spans="1:3" x14ac:dyDescent="0.3">
      <c r="A103" s="32" t="s">
        <v>48</v>
      </c>
      <c r="B103" s="12">
        <v>0</v>
      </c>
      <c r="C103" s="73"/>
    </row>
    <row r="104" spans="1:3" x14ac:dyDescent="0.3">
      <c r="A104" s="32" t="s">
        <v>47</v>
      </c>
      <c r="B104" s="12">
        <v>0</v>
      </c>
      <c r="C104" s="70"/>
    </row>
    <row r="105" spans="1:3" x14ac:dyDescent="0.3">
      <c r="A105" s="31" t="s">
        <v>46</v>
      </c>
      <c r="B105" s="29">
        <f>B103+B104</f>
        <v>0</v>
      </c>
      <c r="C105" s="70"/>
    </row>
    <row r="106" spans="1:3" s="13" customFormat="1" ht="14.25" customHeight="1" x14ac:dyDescent="0.3">
      <c r="A106" s="79"/>
      <c r="B106" s="79"/>
      <c r="C106" s="14"/>
    </row>
    <row r="107" spans="1:3" x14ac:dyDescent="0.3">
      <c r="A107" s="17" t="s">
        <v>116</v>
      </c>
      <c r="B107" s="24"/>
      <c r="C107" s="72"/>
    </row>
    <row r="108" spans="1:3" x14ac:dyDescent="0.3">
      <c r="A108" s="30" t="s">
        <v>18</v>
      </c>
      <c r="B108" s="12">
        <v>0</v>
      </c>
      <c r="C108" s="72"/>
    </row>
    <row r="109" spans="1:3" x14ac:dyDescent="0.3">
      <c r="A109" s="40" t="s">
        <v>50</v>
      </c>
      <c r="B109" s="35">
        <f>SUM(B110+B111+B112+B113+B114+B115)</f>
        <v>0</v>
      </c>
      <c r="C109" s="72"/>
    </row>
    <row r="110" spans="1:3" x14ac:dyDescent="0.3">
      <c r="A110" s="30" t="s">
        <v>74</v>
      </c>
      <c r="B110" s="12">
        <v>0</v>
      </c>
      <c r="C110" s="72"/>
    </row>
    <row r="111" spans="1:3" x14ac:dyDescent="0.3">
      <c r="A111" s="30" t="s">
        <v>104</v>
      </c>
      <c r="B111" s="12">
        <v>0</v>
      </c>
      <c r="C111" s="72"/>
    </row>
    <row r="112" spans="1:3" x14ac:dyDescent="0.3">
      <c r="A112" s="30" t="s">
        <v>105</v>
      </c>
      <c r="B112" s="12">
        <v>0</v>
      </c>
      <c r="C112" s="72"/>
    </row>
    <row r="113" spans="1:3" x14ac:dyDescent="0.3">
      <c r="A113" s="30" t="s">
        <v>75</v>
      </c>
      <c r="B113" s="12">
        <v>0</v>
      </c>
      <c r="C113" s="72"/>
    </row>
    <row r="114" spans="1:3" x14ac:dyDescent="0.3">
      <c r="A114" s="30" t="s">
        <v>76</v>
      </c>
      <c r="B114" s="12">
        <v>0</v>
      </c>
      <c r="C114" s="72"/>
    </row>
    <row r="115" spans="1:3" x14ac:dyDescent="0.3">
      <c r="A115" s="30" t="s">
        <v>77</v>
      </c>
      <c r="B115" s="12">
        <v>0</v>
      </c>
      <c r="C115" s="72"/>
    </row>
    <row r="116" spans="1:3" x14ac:dyDescent="0.3">
      <c r="A116" s="40" t="s">
        <v>51</v>
      </c>
      <c r="B116" s="35">
        <f>SUM(B117+B118+B119+B121+B120)</f>
        <v>8846804.1500000004</v>
      </c>
      <c r="C116" s="72"/>
    </row>
    <row r="117" spans="1:3" x14ac:dyDescent="0.3">
      <c r="A117" s="30" t="s">
        <v>78</v>
      </c>
      <c r="B117" s="12">
        <v>6426156.2300000004</v>
      </c>
      <c r="C117" s="72"/>
    </row>
    <row r="118" spans="1:3" x14ac:dyDescent="0.3">
      <c r="A118" s="30" t="s">
        <v>106</v>
      </c>
      <c r="B118" s="12">
        <v>1090861.27</v>
      </c>
      <c r="C118" s="72"/>
    </row>
    <row r="119" spans="1:3" x14ac:dyDescent="0.3">
      <c r="A119" s="30" t="s">
        <v>107</v>
      </c>
      <c r="B119" s="12">
        <v>675642.61</v>
      </c>
      <c r="C119" s="72"/>
    </row>
    <row r="120" spans="1:3" x14ac:dyDescent="0.3">
      <c r="A120" s="30" t="s">
        <v>117</v>
      </c>
      <c r="B120" s="12">
        <v>654144.04</v>
      </c>
      <c r="C120" s="72"/>
    </row>
    <row r="121" spans="1:3" x14ac:dyDescent="0.3">
      <c r="A121" s="30" t="s">
        <v>81</v>
      </c>
      <c r="B121" s="12">
        <v>0</v>
      </c>
      <c r="C121" s="72"/>
    </row>
    <row r="122" spans="1:3" x14ac:dyDescent="0.3">
      <c r="A122" s="31" t="s">
        <v>23</v>
      </c>
      <c r="B122" s="29">
        <f>SUM(B109+B116)</f>
        <v>8846804.1500000004</v>
      </c>
      <c r="C122" s="72"/>
    </row>
    <row r="123" spans="1:3" x14ac:dyDescent="0.3">
      <c r="A123" t="s">
        <v>36</v>
      </c>
      <c r="B123" s="1"/>
      <c r="C123" s="70"/>
    </row>
    <row r="124" spans="1:3" ht="15" thickBot="1" x14ac:dyDescent="0.35">
      <c r="A124" s="25" t="s">
        <v>19</v>
      </c>
      <c r="B124" s="26"/>
      <c r="C124" s="70"/>
    </row>
    <row r="125" spans="1:3" ht="15" thickBot="1" x14ac:dyDescent="0.35">
      <c r="A125" s="28" t="s">
        <v>83</v>
      </c>
      <c r="B125" s="68">
        <v>0</v>
      </c>
      <c r="C125" s="70"/>
    </row>
    <row r="126" spans="1:3" x14ac:dyDescent="0.3">
      <c r="A126" s="28" t="s">
        <v>56</v>
      </c>
      <c r="B126" s="29">
        <v>0</v>
      </c>
      <c r="C126" s="70"/>
    </row>
    <row r="127" spans="1:3" x14ac:dyDescent="0.3">
      <c r="A127" s="28" t="s">
        <v>108</v>
      </c>
      <c r="B127" s="29">
        <v>0</v>
      </c>
      <c r="C127" s="70"/>
    </row>
    <row r="128" spans="1:3" x14ac:dyDescent="0.3">
      <c r="A128" s="25" t="s">
        <v>20</v>
      </c>
      <c r="B128" s="27">
        <f>B125+B126+B127</f>
        <v>0</v>
      </c>
    </row>
    <row r="129" spans="1:2" ht="19.2" customHeight="1" x14ac:dyDescent="0.3">
      <c r="A129" s="80" t="s">
        <v>57</v>
      </c>
      <c r="B129" s="81"/>
    </row>
    <row r="130" spans="1:2" ht="15.45" customHeight="1" x14ac:dyDescent="0.3">
      <c r="A130" s="39"/>
      <c r="B130" s="38"/>
    </row>
    <row r="131" spans="1:2" ht="15.75" customHeight="1" x14ac:dyDescent="0.3">
      <c r="A131" s="16" t="s">
        <v>84</v>
      </c>
      <c r="B131" s="15" t="s">
        <v>118</v>
      </c>
    </row>
  </sheetData>
  <mergeCells count="11">
    <mergeCell ref="A129:B129"/>
    <mergeCell ref="A14:B14"/>
    <mergeCell ref="A22:B22"/>
    <mergeCell ref="B23:B24"/>
    <mergeCell ref="A106:B106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86F7-FE74-4832-A1FD-BCB3893B773F}">
  <sheetPr>
    <tabColor rgb="FF00B0F0"/>
    <pageSetUpPr fitToPage="1"/>
  </sheetPr>
  <dimension ref="A1:C136"/>
  <sheetViews>
    <sheetView showGridLines="0" zoomScale="90" zoomScaleNormal="90" zoomScaleSheetLayoutView="70" zoomScalePageLayoutView="70" workbookViewId="0">
      <selection activeCell="A13" sqref="A13"/>
    </sheetView>
  </sheetViews>
  <sheetFormatPr defaultColWidth="41.6640625" defaultRowHeight="14.4" x14ac:dyDescent="0.3"/>
  <cols>
    <col min="1" max="1" width="108.6640625" customWidth="1"/>
    <col min="2" max="2" width="43.33203125" customWidth="1"/>
    <col min="3" max="3" width="25.6640625" style="69" customWidth="1"/>
  </cols>
  <sheetData>
    <row r="1" spans="1:3" ht="121.5" customHeight="1" x14ac:dyDescent="0.3">
      <c r="A1" s="83"/>
      <c r="B1" s="83"/>
    </row>
    <row r="2" spans="1:3" x14ac:dyDescent="0.3">
      <c r="A2" s="84" t="s">
        <v>0</v>
      </c>
      <c r="B2" s="84"/>
      <c r="C2" s="70"/>
    </row>
    <row r="3" spans="1:3" x14ac:dyDescent="0.3">
      <c r="A3" s="84"/>
      <c r="B3" s="84"/>
      <c r="C3" s="70"/>
    </row>
    <row r="4" spans="1:3" x14ac:dyDescent="0.3">
      <c r="A4" s="84"/>
      <c r="B4" s="84"/>
      <c r="C4" s="70"/>
    </row>
    <row r="5" spans="1:3" x14ac:dyDescent="0.3">
      <c r="A5" s="84"/>
      <c r="B5" s="84"/>
      <c r="C5" s="70"/>
    </row>
    <row r="6" spans="1:3" x14ac:dyDescent="0.3">
      <c r="A6" s="84"/>
      <c r="B6" s="84"/>
      <c r="C6" s="70"/>
    </row>
    <row r="7" spans="1:3" x14ac:dyDescent="0.3">
      <c r="A7" s="84"/>
      <c r="B7" s="84"/>
      <c r="C7" s="67"/>
    </row>
    <row r="8" spans="1:3" ht="23.25" customHeight="1" x14ac:dyDescent="0.3">
      <c r="A8" s="85" t="s">
        <v>58</v>
      </c>
      <c r="B8" s="85"/>
      <c r="C8" s="67"/>
    </row>
    <row r="9" spans="1:3" ht="23.25" customHeight="1" x14ac:dyDescent="0.3">
      <c r="A9" s="85"/>
      <c r="B9" s="85"/>
      <c r="C9" s="67"/>
    </row>
    <row r="10" spans="1:3" x14ac:dyDescent="0.3">
      <c r="A10" s="86" t="s">
        <v>24</v>
      </c>
      <c r="B10" s="86"/>
      <c r="C10" s="70"/>
    </row>
    <row r="11" spans="1:3" x14ac:dyDescent="0.3">
      <c r="A11" s="2" t="s">
        <v>21</v>
      </c>
      <c r="B11" s="3"/>
      <c r="C11" s="70"/>
    </row>
    <row r="12" spans="1:3" x14ac:dyDescent="0.3">
      <c r="A12" s="82" t="s">
        <v>59</v>
      </c>
      <c r="B12" s="82"/>
    </row>
    <row r="13" spans="1:3" x14ac:dyDescent="0.3">
      <c r="A13" s="4" t="s">
        <v>60</v>
      </c>
      <c r="B13" s="3"/>
      <c r="C13" s="70"/>
    </row>
    <row r="14" spans="1:3" x14ac:dyDescent="0.3">
      <c r="A14" s="82" t="s">
        <v>61</v>
      </c>
      <c r="B14" s="82"/>
      <c r="C14" s="70"/>
    </row>
    <row r="15" spans="1:3" x14ac:dyDescent="0.3">
      <c r="A15" s="48" t="s">
        <v>29</v>
      </c>
      <c r="B15" s="3"/>
      <c r="C15" s="70"/>
    </row>
    <row r="16" spans="1:3" x14ac:dyDescent="0.3">
      <c r="A16" s="58" t="s">
        <v>155</v>
      </c>
      <c r="B16" s="59"/>
      <c r="C16" s="70"/>
    </row>
    <row r="17" spans="1:3" x14ac:dyDescent="0.3">
      <c r="A17" s="75" t="s">
        <v>154</v>
      </c>
      <c r="B17" s="76"/>
      <c r="C17" s="70"/>
    </row>
    <row r="18" spans="1:3" x14ac:dyDescent="0.3">
      <c r="A18" s="4"/>
      <c r="B18" s="3"/>
      <c r="C18" s="70"/>
    </row>
    <row r="19" spans="1:3" s="7" customFormat="1" x14ac:dyDescent="0.3">
      <c r="A19" s="49" t="s">
        <v>26</v>
      </c>
      <c r="B19" s="74">
        <v>9383053.7599999998</v>
      </c>
      <c r="C19" s="71"/>
    </row>
    <row r="20" spans="1:3" s="7" customFormat="1" x14ac:dyDescent="0.3">
      <c r="A20" s="49" t="s">
        <v>27</v>
      </c>
      <c r="B20" s="12">
        <v>0</v>
      </c>
      <c r="C20" s="71"/>
    </row>
    <row r="21" spans="1:3" s="7" customFormat="1" x14ac:dyDescent="0.3">
      <c r="A21" s="5"/>
      <c r="B21" s="6"/>
      <c r="C21" s="71"/>
    </row>
    <row r="22" spans="1:3" ht="25.8" x14ac:dyDescent="0.3">
      <c r="A22" s="77" t="s">
        <v>1</v>
      </c>
      <c r="B22" s="77"/>
    </row>
    <row r="23" spans="1:3" ht="11.25" customHeight="1" x14ac:dyDescent="0.3">
      <c r="A23" s="8"/>
      <c r="B23" s="78" t="s">
        <v>25</v>
      </c>
    </row>
    <row r="24" spans="1:3" ht="14.25" customHeight="1" x14ac:dyDescent="0.3">
      <c r="A24" s="9" t="s">
        <v>153</v>
      </c>
      <c r="B24" s="78"/>
      <c r="C24" s="10"/>
    </row>
    <row r="25" spans="1:3" x14ac:dyDescent="0.3">
      <c r="A25" s="17" t="s">
        <v>2</v>
      </c>
      <c r="B25" s="18"/>
      <c r="C25" s="11"/>
    </row>
    <row r="26" spans="1:3" x14ac:dyDescent="0.3">
      <c r="A26" s="40" t="s">
        <v>3</v>
      </c>
      <c r="B26" s="35">
        <v>0</v>
      </c>
      <c r="C26" s="72"/>
    </row>
    <row r="27" spans="1:3" x14ac:dyDescent="0.3">
      <c r="A27" s="40" t="s">
        <v>52</v>
      </c>
      <c r="B27" s="35">
        <f>SUM(B28:B33)</f>
        <v>1354753.09</v>
      </c>
      <c r="C27" s="72"/>
    </row>
    <row r="28" spans="1:3" x14ac:dyDescent="0.3">
      <c r="A28" s="30" t="s">
        <v>62</v>
      </c>
      <c r="B28" s="12">
        <v>0</v>
      </c>
      <c r="C28" s="72"/>
    </row>
    <row r="29" spans="1:3" x14ac:dyDescent="0.3">
      <c r="A29" s="30" t="s">
        <v>85</v>
      </c>
      <c r="B29" s="12">
        <v>308068.8</v>
      </c>
      <c r="C29" s="72"/>
    </row>
    <row r="30" spans="1:3" x14ac:dyDescent="0.3">
      <c r="A30" s="30" t="s">
        <v>86</v>
      </c>
      <c r="B30" s="12">
        <v>0</v>
      </c>
      <c r="C30" s="72"/>
    </row>
    <row r="31" spans="1:3" x14ac:dyDescent="0.3">
      <c r="A31" s="30" t="s">
        <v>63</v>
      </c>
      <c r="B31" s="12">
        <v>0</v>
      </c>
      <c r="C31" s="72"/>
    </row>
    <row r="32" spans="1:3" x14ac:dyDescent="0.3">
      <c r="A32" s="30" t="s">
        <v>88</v>
      </c>
      <c r="B32" s="12">
        <v>0</v>
      </c>
      <c r="C32" s="72"/>
    </row>
    <row r="33" spans="1:3" x14ac:dyDescent="0.3">
      <c r="A33" s="30" t="s">
        <v>89</v>
      </c>
      <c r="B33" s="12">
        <v>1046684.29</v>
      </c>
      <c r="C33" s="72"/>
    </row>
    <row r="34" spans="1:3" x14ac:dyDescent="0.3">
      <c r="A34" s="40" t="s">
        <v>53</v>
      </c>
      <c r="B34" s="35">
        <f>SUM(B35:B39)</f>
        <v>1891119.79</v>
      </c>
      <c r="C34" s="72"/>
    </row>
    <row r="35" spans="1:3" x14ac:dyDescent="0.3">
      <c r="A35" s="30" t="s">
        <v>65</v>
      </c>
      <c r="B35" s="12">
        <v>101592.53</v>
      </c>
      <c r="C35" s="72"/>
    </row>
    <row r="36" spans="1:3" x14ac:dyDescent="0.3">
      <c r="A36" s="30" t="s">
        <v>92</v>
      </c>
      <c r="B36" s="12">
        <v>1754573.51</v>
      </c>
      <c r="C36" s="72"/>
    </row>
    <row r="37" spans="1:3" x14ac:dyDescent="0.3">
      <c r="A37" s="30" t="s">
        <v>93</v>
      </c>
      <c r="B37" s="12">
        <v>34953.75</v>
      </c>
      <c r="C37" s="72"/>
    </row>
    <row r="38" spans="1:3" x14ac:dyDescent="0.3">
      <c r="A38" s="30" t="s">
        <v>80</v>
      </c>
      <c r="B38" s="12">
        <v>0</v>
      </c>
      <c r="C38" s="72"/>
    </row>
    <row r="39" spans="1:3" x14ac:dyDescent="0.3">
      <c r="A39" s="30" t="s">
        <v>113</v>
      </c>
      <c r="B39" s="12">
        <v>0</v>
      </c>
      <c r="C39" s="72"/>
    </row>
    <row r="40" spans="1:3" x14ac:dyDescent="0.3">
      <c r="A40" s="37" t="s">
        <v>49</v>
      </c>
      <c r="B40" s="29">
        <f>SUM(B26+B27+B34)</f>
        <v>3245872.88</v>
      </c>
      <c r="C40" s="72"/>
    </row>
    <row r="41" spans="1:3" x14ac:dyDescent="0.3">
      <c r="A41" s="17" t="s">
        <v>4</v>
      </c>
      <c r="B41" s="17"/>
      <c r="C41" s="10"/>
    </row>
    <row r="42" spans="1:3" x14ac:dyDescent="0.3">
      <c r="A42" s="41" t="s">
        <v>37</v>
      </c>
      <c r="B42" s="44">
        <f>SUM(B43+B44)</f>
        <v>9792192.1600000001</v>
      </c>
      <c r="C42" s="11"/>
    </row>
    <row r="43" spans="1:3" x14ac:dyDescent="0.3">
      <c r="A43" s="30" t="s">
        <v>64</v>
      </c>
      <c r="B43" s="47">
        <v>9792192.1600000001</v>
      </c>
      <c r="C43" s="11"/>
    </row>
    <row r="44" spans="1:3" ht="15.45" customHeight="1" x14ac:dyDescent="0.3">
      <c r="A44" s="41" t="s">
        <v>38</v>
      </c>
      <c r="B44" s="50">
        <v>0</v>
      </c>
      <c r="C44" s="11"/>
    </row>
    <row r="45" spans="1:3" x14ac:dyDescent="0.3">
      <c r="A45" s="42" t="s">
        <v>41</v>
      </c>
      <c r="B45" s="35">
        <f>SUM(B46:B50)</f>
        <v>24387.120000000003</v>
      </c>
      <c r="C45" s="11"/>
    </row>
    <row r="46" spans="1:3" x14ac:dyDescent="0.3">
      <c r="A46" s="30" t="s">
        <v>87</v>
      </c>
      <c r="B46" s="47">
        <v>6497.56</v>
      </c>
      <c r="C46" s="11"/>
    </row>
    <row r="47" spans="1:3" x14ac:dyDescent="0.3">
      <c r="A47" s="30" t="s">
        <v>90</v>
      </c>
      <c r="B47" s="47">
        <v>17550.84</v>
      </c>
      <c r="C47" s="11"/>
    </row>
    <row r="48" spans="1:3" x14ac:dyDescent="0.3">
      <c r="A48" s="30" t="s">
        <v>91</v>
      </c>
      <c r="B48" s="47">
        <v>338.72</v>
      </c>
      <c r="C48" s="11"/>
    </row>
    <row r="49" spans="1:3" x14ac:dyDescent="0.3">
      <c r="A49" s="30" t="s">
        <v>66</v>
      </c>
      <c r="B49" s="47">
        <v>0</v>
      </c>
      <c r="C49" s="11"/>
    </row>
    <row r="50" spans="1:3" x14ac:dyDescent="0.3">
      <c r="A50" s="30" t="s">
        <v>113</v>
      </c>
      <c r="B50" s="47">
        <v>0</v>
      </c>
      <c r="C50" s="11"/>
    </row>
    <row r="51" spans="1:3" x14ac:dyDescent="0.3">
      <c r="A51" s="42" t="s">
        <v>31</v>
      </c>
      <c r="B51" s="35">
        <v>0</v>
      </c>
      <c r="C51" s="11"/>
    </row>
    <row r="52" spans="1:3" x14ac:dyDescent="0.3">
      <c r="A52" s="42" t="s">
        <v>35</v>
      </c>
      <c r="B52" s="35">
        <v>0</v>
      </c>
      <c r="C52" s="11"/>
    </row>
    <row r="53" spans="1:3" x14ac:dyDescent="0.3">
      <c r="A53" s="51" t="s">
        <v>55</v>
      </c>
      <c r="B53" s="12">
        <v>0</v>
      </c>
      <c r="C53" s="11"/>
    </row>
    <row r="54" spans="1:3" x14ac:dyDescent="0.3">
      <c r="A54" s="36" t="s">
        <v>67</v>
      </c>
      <c r="B54" s="47">
        <v>0</v>
      </c>
      <c r="C54" s="11"/>
    </row>
    <row r="55" spans="1:3" x14ac:dyDescent="0.3">
      <c r="A55" s="36" t="s">
        <v>94</v>
      </c>
      <c r="B55" s="47">
        <v>4000</v>
      </c>
      <c r="C55" s="11"/>
    </row>
    <row r="56" spans="1:3" x14ac:dyDescent="0.3">
      <c r="A56" s="36" t="s">
        <v>95</v>
      </c>
      <c r="B56" s="47">
        <v>1032.2</v>
      </c>
      <c r="C56" s="11"/>
    </row>
    <row r="57" spans="1:3" x14ac:dyDescent="0.3">
      <c r="A57" s="36" t="s">
        <v>124</v>
      </c>
      <c r="B57" s="47">
        <v>0</v>
      </c>
      <c r="C57" s="11"/>
    </row>
    <row r="58" spans="1:3" x14ac:dyDescent="0.3">
      <c r="A58" s="36" t="s">
        <v>141</v>
      </c>
      <c r="B58" s="47">
        <v>0</v>
      </c>
      <c r="C58" s="11"/>
    </row>
    <row r="59" spans="1:3" x14ac:dyDescent="0.3">
      <c r="A59" s="34" t="s">
        <v>42</v>
      </c>
      <c r="B59" s="29">
        <f>SUM(B42++B45+B51+B52+B58+B55+B56+B54)</f>
        <v>9821611.4799999986</v>
      </c>
      <c r="C59" s="73"/>
    </row>
    <row r="60" spans="1:3" x14ac:dyDescent="0.3">
      <c r="A60" s="60" t="s">
        <v>5</v>
      </c>
      <c r="B60" s="20"/>
      <c r="C60" s="73"/>
    </row>
    <row r="61" spans="1:3" x14ac:dyDescent="0.3">
      <c r="A61" s="52" t="s">
        <v>39</v>
      </c>
      <c r="B61" s="35">
        <f>SUM(B62+B63+B64+B66)</f>
        <v>2005277.62</v>
      </c>
      <c r="C61" s="73"/>
    </row>
    <row r="62" spans="1:3" x14ac:dyDescent="0.3">
      <c r="A62" s="30" t="s">
        <v>98</v>
      </c>
      <c r="B62" s="50">
        <v>2005277.62</v>
      </c>
      <c r="C62" s="73"/>
    </row>
    <row r="63" spans="1:3" x14ac:dyDescent="0.3">
      <c r="A63" s="30" t="s">
        <v>99</v>
      </c>
      <c r="B63" s="50">
        <v>0</v>
      </c>
      <c r="C63" s="73"/>
    </row>
    <row r="64" spans="1:3" x14ac:dyDescent="0.3">
      <c r="A64" s="30" t="s">
        <v>101</v>
      </c>
      <c r="B64" s="50">
        <v>0</v>
      </c>
      <c r="C64" s="73"/>
    </row>
    <row r="65" spans="1:3" x14ac:dyDescent="0.3">
      <c r="A65" s="30" t="s">
        <v>100</v>
      </c>
      <c r="B65" s="50">
        <v>0</v>
      </c>
      <c r="C65" s="73"/>
    </row>
    <row r="66" spans="1:3" x14ac:dyDescent="0.3">
      <c r="A66" s="30" t="s">
        <v>114</v>
      </c>
      <c r="B66" s="50">
        <v>0</v>
      </c>
      <c r="C66" s="73"/>
    </row>
    <row r="67" spans="1:3" x14ac:dyDescent="0.3">
      <c r="A67" s="52" t="s">
        <v>28</v>
      </c>
      <c r="B67" s="35">
        <v>0</v>
      </c>
      <c r="C67" s="73"/>
    </row>
    <row r="68" spans="1:3" x14ac:dyDescent="0.3">
      <c r="A68" s="53" t="s">
        <v>43</v>
      </c>
      <c r="B68" s="29">
        <f>SUM(B61+B67)</f>
        <v>2005277.62</v>
      </c>
      <c r="C68" s="73"/>
    </row>
    <row r="69" spans="1:3" x14ac:dyDescent="0.3">
      <c r="A69" s="21" t="s">
        <v>6</v>
      </c>
      <c r="B69" s="22"/>
      <c r="C69" s="71"/>
    </row>
    <row r="70" spans="1:3" x14ac:dyDescent="0.3">
      <c r="A70" s="61" t="s">
        <v>40</v>
      </c>
      <c r="B70" s="54">
        <f>SUM(B71+B72+B73+B75)</f>
        <v>4640361.22</v>
      </c>
      <c r="C70" s="71"/>
    </row>
    <row r="71" spans="1:3" x14ac:dyDescent="0.3">
      <c r="A71" s="30" t="s">
        <v>96</v>
      </c>
      <c r="B71" s="55">
        <v>4332292.42</v>
      </c>
      <c r="C71" s="71"/>
    </row>
    <row r="72" spans="1:3" x14ac:dyDescent="0.3">
      <c r="A72" s="30" t="s">
        <v>97</v>
      </c>
      <c r="B72" s="55">
        <v>308068.8</v>
      </c>
      <c r="C72" s="71"/>
    </row>
    <row r="73" spans="1:3" x14ac:dyDescent="0.3">
      <c r="A73" s="30" t="s">
        <v>102</v>
      </c>
      <c r="B73" s="55">
        <v>0</v>
      </c>
      <c r="C73" s="71"/>
    </row>
    <row r="74" spans="1:3" x14ac:dyDescent="0.3">
      <c r="A74" s="30" t="s">
        <v>103</v>
      </c>
      <c r="B74" s="55">
        <v>0</v>
      </c>
      <c r="C74" s="71"/>
    </row>
    <row r="75" spans="1:3" x14ac:dyDescent="0.3">
      <c r="A75" s="30" t="s">
        <v>125</v>
      </c>
      <c r="B75" s="55">
        <v>0</v>
      </c>
      <c r="C75" s="71"/>
    </row>
    <row r="76" spans="1:3" x14ac:dyDescent="0.3">
      <c r="A76" s="62" t="s">
        <v>54</v>
      </c>
      <c r="B76" s="56">
        <v>0</v>
      </c>
      <c r="C76" s="71"/>
    </row>
    <row r="77" spans="1:3" x14ac:dyDescent="0.3">
      <c r="A77" s="62" t="s">
        <v>79</v>
      </c>
      <c r="B77" s="56">
        <v>1774.4</v>
      </c>
      <c r="C77" s="71"/>
    </row>
    <row r="78" spans="1:3" x14ac:dyDescent="0.3">
      <c r="A78" s="62" t="s">
        <v>82</v>
      </c>
      <c r="B78" s="56">
        <v>0</v>
      </c>
      <c r="C78" s="71"/>
    </row>
    <row r="79" spans="1:3" x14ac:dyDescent="0.3">
      <c r="A79" s="63" t="s">
        <v>44</v>
      </c>
      <c r="B79" s="57">
        <f>B70+B76</f>
        <v>4640361.22</v>
      </c>
      <c r="C79" s="71"/>
    </row>
    <row r="80" spans="1:3" x14ac:dyDescent="0.3">
      <c r="A80" s="19" t="s">
        <v>7</v>
      </c>
      <c r="B80" s="23"/>
      <c r="C80" s="71"/>
    </row>
    <row r="81" spans="1:3" x14ac:dyDescent="0.3">
      <c r="A81" s="19" t="s">
        <v>8</v>
      </c>
      <c r="B81" s="65">
        <f>SUM(B82+B83+B84+B86+B90)</f>
        <v>6521712.5099999998</v>
      </c>
      <c r="C81" s="10"/>
    </row>
    <row r="82" spans="1:3" x14ac:dyDescent="0.3">
      <c r="A82" s="43" t="s">
        <v>9</v>
      </c>
      <c r="B82" s="64">
        <v>2383034.4700000002</v>
      </c>
      <c r="C82" s="11"/>
    </row>
    <row r="83" spans="1:3" x14ac:dyDescent="0.3">
      <c r="A83" s="45" t="s">
        <v>10</v>
      </c>
      <c r="B83" s="64">
        <v>2462215.39</v>
      </c>
      <c r="C83" s="11"/>
    </row>
    <row r="84" spans="1:3" x14ac:dyDescent="0.3">
      <c r="A84" s="45" t="s">
        <v>11</v>
      </c>
      <c r="B84" s="64">
        <v>1407062.09</v>
      </c>
      <c r="C84" s="11"/>
    </row>
    <row r="85" spans="1:3" x14ac:dyDescent="0.3">
      <c r="A85" s="43" t="s">
        <v>12</v>
      </c>
      <c r="B85" s="64">
        <v>0</v>
      </c>
      <c r="C85" s="11"/>
    </row>
    <row r="86" spans="1:3" x14ac:dyDescent="0.3">
      <c r="A86" s="43" t="s">
        <v>13</v>
      </c>
      <c r="B86" s="64">
        <v>269400.56</v>
      </c>
      <c r="C86" s="11"/>
    </row>
    <row r="87" spans="1:3" x14ac:dyDescent="0.3">
      <c r="A87" s="43" t="s">
        <v>14</v>
      </c>
      <c r="B87" s="44">
        <f>SUM(B88+B89)</f>
        <v>628810</v>
      </c>
      <c r="C87" s="11"/>
    </row>
    <row r="88" spans="1:3" x14ac:dyDescent="0.3">
      <c r="A88" s="46" t="s">
        <v>33</v>
      </c>
      <c r="B88" s="47">
        <v>624161.43999999994</v>
      </c>
      <c r="C88" s="11"/>
    </row>
    <row r="89" spans="1:3" x14ac:dyDescent="0.3">
      <c r="A89" s="46" t="s">
        <v>34</v>
      </c>
      <c r="B89" s="47">
        <v>4648.5600000000004</v>
      </c>
      <c r="C89" s="11"/>
    </row>
    <row r="90" spans="1:3" x14ac:dyDescent="0.3">
      <c r="A90" s="46" t="s">
        <v>109</v>
      </c>
      <c r="B90" s="47">
        <v>0</v>
      </c>
      <c r="C90" s="11"/>
    </row>
    <row r="91" spans="1:3" ht="28.8" x14ac:dyDescent="0.3">
      <c r="A91" s="43" t="s">
        <v>15</v>
      </c>
      <c r="B91" s="44">
        <v>0</v>
      </c>
      <c r="C91" s="11"/>
    </row>
    <row r="92" spans="1:3" x14ac:dyDescent="0.3">
      <c r="A92" s="43" t="s">
        <v>32</v>
      </c>
      <c r="B92" s="44">
        <f>SUM(B93+B94+B95+B96+B97)</f>
        <v>266256.12999999995</v>
      </c>
      <c r="C92" s="11"/>
    </row>
    <row r="93" spans="1:3" x14ac:dyDescent="0.3">
      <c r="A93" s="32" t="s">
        <v>68</v>
      </c>
      <c r="B93" s="47">
        <v>56708.11</v>
      </c>
      <c r="C93" s="11"/>
    </row>
    <row r="94" spans="1:3" x14ac:dyDescent="0.3">
      <c r="A94" s="32" t="s">
        <v>69</v>
      </c>
      <c r="B94" s="47">
        <v>151516.74</v>
      </c>
      <c r="C94" s="11"/>
    </row>
    <row r="95" spans="1:3" x14ac:dyDescent="0.3">
      <c r="A95" s="32" t="s">
        <v>70</v>
      </c>
      <c r="B95" s="47">
        <v>54303.63</v>
      </c>
      <c r="C95" s="11"/>
    </row>
    <row r="96" spans="1:3" x14ac:dyDescent="0.3">
      <c r="A96" s="32" t="s">
        <v>71</v>
      </c>
      <c r="B96" s="47">
        <v>1203.5999999999999</v>
      </c>
      <c r="C96" s="11"/>
    </row>
    <row r="97" spans="1:3" x14ac:dyDescent="0.3">
      <c r="A97" s="32" t="s">
        <v>72</v>
      </c>
      <c r="B97" s="47">
        <v>2524.0500000000002</v>
      </c>
      <c r="C97" s="11"/>
    </row>
    <row r="98" spans="1:3" x14ac:dyDescent="0.3">
      <c r="A98" s="32" t="s">
        <v>115</v>
      </c>
      <c r="B98" s="47">
        <v>0</v>
      </c>
      <c r="C98" s="11"/>
    </row>
    <row r="99" spans="1:3" x14ac:dyDescent="0.3">
      <c r="A99" s="32" t="s">
        <v>120</v>
      </c>
      <c r="B99" s="47">
        <v>0</v>
      </c>
      <c r="C99" s="11"/>
    </row>
    <row r="100" spans="1:3" x14ac:dyDescent="0.3">
      <c r="A100" s="32" t="s">
        <v>147</v>
      </c>
      <c r="B100" s="47">
        <v>4000</v>
      </c>
      <c r="C100" s="11"/>
    </row>
    <row r="101" spans="1:3" x14ac:dyDescent="0.3">
      <c r="A101" s="31" t="s">
        <v>73</v>
      </c>
      <c r="B101" s="66">
        <f>SUM(B81,B87,B92)</f>
        <v>7416778.6399999997</v>
      </c>
      <c r="C101" s="11"/>
    </row>
    <row r="102" spans="1:3" x14ac:dyDescent="0.3">
      <c r="A102" s="19" t="s">
        <v>16</v>
      </c>
      <c r="B102" s="19"/>
      <c r="C102" s="73"/>
    </row>
    <row r="103" spans="1:3" x14ac:dyDescent="0.3">
      <c r="A103" s="32" t="s">
        <v>30</v>
      </c>
      <c r="B103" s="12">
        <v>0</v>
      </c>
      <c r="C103" s="73"/>
    </row>
    <row r="104" spans="1:3" x14ac:dyDescent="0.3">
      <c r="A104" s="31" t="s">
        <v>22</v>
      </c>
      <c r="B104" s="29">
        <f>SUM(B103:B103)</f>
        <v>0</v>
      </c>
      <c r="C104" s="71"/>
    </row>
    <row r="105" spans="1:3" ht="14.25" customHeight="1" x14ac:dyDescent="0.3">
      <c r="A105" s="31" t="s">
        <v>45</v>
      </c>
      <c r="B105" s="29">
        <f>B101+B104</f>
        <v>7416778.6399999997</v>
      </c>
      <c r="C105" s="71"/>
    </row>
    <row r="106" spans="1:3" x14ac:dyDescent="0.3">
      <c r="A106" s="31"/>
      <c r="B106" s="33"/>
      <c r="C106" s="71"/>
    </row>
    <row r="107" spans="1:3" x14ac:dyDescent="0.3">
      <c r="A107" s="21" t="s">
        <v>17</v>
      </c>
      <c r="B107" s="22"/>
      <c r="C107" s="71"/>
    </row>
    <row r="108" spans="1:3" x14ac:dyDescent="0.3">
      <c r="A108" s="32" t="s">
        <v>48</v>
      </c>
      <c r="B108" s="12">
        <v>0</v>
      </c>
      <c r="C108" s="73"/>
    </row>
    <row r="109" spans="1:3" x14ac:dyDescent="0.3">
      <c r="A109" s="32" t="s">
        <v>47</v>
      </c>
      <c r="B109" s="12">
        <v>0</v>
      </c>
      <c r="C109" s="70"/>
    </row>
    <row r="110" spans="1:3" x14ac:dyDescent="0.3">
      <c r="A110" s="31" t="s">
        <v>46</v>
      </c>
      <c r="B110" s="29">
        <f>B108+B109</f>
        <v>0</v>
      </c>
      <c r="C110" s="70"/>
    </row>
    <row r="111" spans="1:3" s="13" customFormat="1" ht="14.25" customHeight="1" x14ac:dyDescent="0.3">
      <c r="A111" s="79"/>
      <c r="B111" s="79"/>
      <c r="C111" s="14"/>
    </row>
    <row r="112" spans="1:3" x14ac:dyDescent="0.3">
      <c r="A112" s="17" t="s">
        <v>156</v>
      </c>
      <c r="B112" s="24"/>
      <c r="C112" s="72"/>
    </row>
    <row r="113" spans="1:3" x14ac:dyDescent="0.3">
      <c r="A113" s="30" t="s">
        <v>18</v>
      </c>
      <c r="B113" s="12">
        <v>0</v>
      </c>
      <c r="C113" s="72"/>
    </row>
    <row r="114" spans="1:3" x14ac:dyDescent="0.3">
      <c r="A114" s="40" t="s">
        <v>50</v>
      </c>
      <c r="B114" s="35">
        <f>SUM(B115+B116+B117+B118+B119+B120)</f>
        <v>1096115.21</v>
      </c>
      <c r="C114" s="72"/>
    </row>
    <row r="115" spans="1:3" x14ac:dyDescent="0.3">
      <c r="A115" s="30" t="s">
        <v>74</v>
      </c>
      <c r="B115" s="12">
        <v>0</v>
      </c>
      <c r="C115" s="72"/>
    </row>
    <row r="116" spans="1:3" x14ac:dyDescent="0.3">
      <c r="A116" s="30" t="s">
        <v>104</v>
      </c>
      <c r="B116" s="12">
        <v>0</v>
      </c>
      <c r="C116" s="72"/>
    </row>
    <row r="117" spans="1:3" x14ac:dyDescent="0.3">
      <c r="A117" s="30" t="s">
        <v>105</v>
      </c>
      <c r="B117" s="12">
        <v>0</v>
      </c>
      <c r="C117" s="72"/>
    </row>
    <row r="118" spans="1:3" x14ac:dyDescent="0.3">
      <c r="A118" s="30" t="s">
        <v>75</v>
      </c>
      <c r="B118" s="12">
        <v>0</v>
      </c>
      <c r="C118" s="72"/>
    </row>
    <row r="119" spans="1:3" x14ac:dyDescent="0.3">
      <c r="A119" s="30" t="s">
        <v>76</v>
      </c>
      <c r="B119" s="12">
        <v>2674</v>
      </c>
      <c r="C119" s="72"/>
    </row>
    <row r="120" spans="1:3" x14ac:dyDescent="0.3">
      <c r="A120" s="30" t="s">
        <v>77</v>
      </c>
      <c r="B120" s="12">
        <v>1093441.21</v>
      </c>
      <c r="C120" s="72"/>
    </row>
    <row r="121" spans="1:3" x14ac:dyDescent="0.3">
      <c r="A121" s="40" t="s">
        <v>51</v>
      </c>
      <c r="B121" s="35">
        <f>SUM(B122+B123+B124+B126+B125)</f>
        <v>4548816.1100000003</v>
      </c>
      <c r="C121" s="72"/>
    </row>
    <row r="122" spans="1:3" x14ac:dyDescent="0.3">
      <c r="A122" s="30" t="s">
        <v>78</v>
      </c>
      <c r="B122" s="12">
        <v>2433330.4900000002</v>
      </c>
      <c r="C122" s="72"/>
    </row>
    <row r="123" spans="1:3" x14ac:dyDescent="0.3">
      <c r="A123" s="30" t="s">
        <v>106</v>
      </c>
      <c r="B123" s="12">
        <v>2080193.15</v>
      </c>
      <c r="C123" s="72"/>
    </row>
    <row r="124" spans="1:3" x14ac:dyDescent="0.3">
      <c r="A124" s="30" t="s">
        <v>107</v>
      </c>
      <c r="B124" s="12">
        <v>35292.47</v>
      </c>
      <c r="C124" s="72"/>
    </row>
    <row r="125" spans="1:3" x14ac:dyDescent="0.3">
      <c r="A125" s="30" t="s">
        <v>117</v>
      </c>
      <c r="B125" s="12">
        <v>0</v>
      </c>
      <c r="C125" s="72"/>
    </row>
    <row r="126" spans="1:3" x14ac:dyDescent="0.3">
      <c r="A126" s="30" t="s">
        <v>81</v>
      </c>
      <c r="B126" s="12">
        <v>0</v>
      </c>
      <c r="C126" s="72"/>
    </row>
    <row r="127" spans="1:3" x14ac:dyDescent="0.3">
      <c r="A127" s="31" t="s">
        <v>23</v>
      </c>
      <c r="B127" s="29">
        <f>SUM(B114+B121)</f>
        <v>5644931.3200000003</v>
      </c>
      <c r="C127" s="72"/>
    </row>
    <row r="128" spans="1:3" x14ac:dyDescent="0.3">
      <c r="A128" t="s">
        <v>36</v>
      </c>
      <c r="B128" s="1"/>
      <c r="C128" s="70"/>
    </row>
    <row r="129" spans="1:3" ht="15" thickBot="1" x14ac:dyDescent="0.35">
      <c r="A129" s="25" t="s">
        <v>19</v>
      </c>
      <c r="B129" s="26"/>
      <c r="C129" s="70"/>
    </row>
    <row r="130" spans="1:3" ht="15" thickBot="1" x14ac:dyDescent="0.35">
      <c r="A130" s="28" t="s">
        <v>83</v>
      </c>
      <c r="B130" s="68">
        <v>74815.320000000007</v>
      </c>
      <c r="C130" s="70"/>
    </row>
    <row r="131" spans="1:3" x14ac:dyDescent="0.3">
      <c r="A131" s="28" t="s">
        <v>56</v>
      </c>
      <c r="B131" s="29">
        <v>0</v>
      </c>
      <c r="C131" s="70"/>
    </row>
    <row r="132" spans="1:3" x14ac:dyDescent="0.3">
      <c r="A132" s="28" t="s">
        <v>108</v>
      </c>
      <c r="B132" s="29">
        <v>0</v>
      </c>
      <c r="C132" s="70"/>
    </row>
    <row r="133" spans="1:3" s="69" customFormat="1" x14ac:dyDescent="0.3">
      <c r="A133" s="25" t="s">
        <v>20</v>
      </c>
      <c r="B133" s="27">
        <f>B130+B131+B132</f>
        <v>74815.320000000007</v>
      </c>
    </row>
    <row r="134" spans="1:3" s="69" customFormat="1" ht="19.2" customHeight="1" x14ac:dyDescent="0.3">
      <c r="A134" s="80" t="s">
        <v>57</v>
      </c>
      <c r="B134" s="81"/>
    </row>
    <row r="135" spans="1:3" s="69" customFormat="1" ht="15.45" customHeight="1" x14ac:dyDescent="0.3">
      <c r="A135" s="39"/>
      <c r="B135" s="38"/>
    </row>
    <row r="136" spans="1:3" s="69" customFormat="1" ht="15.75" customHeight="1" x14ac:dyDescent="0.3">
      <c r="A136" s="16" t="s">
        <v>84</v>
      </c>
      <c r="B136" s="15" t="s">
        <v>157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11:B111"/>
    <mergeCell ref="A134:B134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1A03-96B6-4AC9-86F2-B30E04C71883}">
  <sheetPr>
    <tabColor rgb="FF00B0F0"/>
    <pageSetUpPr fitToPage="1"/>
  </sheetPr>
  <dimension ref="A1:C136"/>
  <sheetViews>
    <sheetView showGridLines="0" zoomScale="90" zoomScaleNormal="90" zoomScaleSheetLayoutView="70" zoomScalePageLayoutView="70" workbookViewId="0">
      <selection activeCell="A36" sqref="A36"/>
    </sheetView>
  </sheetViews>
  <sheetFormatPr defaultColWidth="41.6640625" defaultRowHeight="14.4" x14ac:dyDescent="0.3"/>
  <cols>
    <col min="1" max="1" width="108.6640625" customWidth="1"/>
    <col min="2" max="2" width="43.33203125" customWidth="1"/>
    <col min="3" max="3" width="25.6640625" style="69" customWidth="1"/>
  </cols>
  <sheetData>
    <row r="1" spans="1:3" ht="121.5" customHeight="1" x14ac:dyDescent="0.3">
      <c r="A1" s="83"/>
      <c r="B1" s="83"/>
    </row>
    <row r="2" spans="1:3" x14ac:dyDescent="0.3">
      <c r="A2" s="84" t="s">
        <v>0</v>
      </c>
      <c r="B2" s="84"/>
      <c r="C2" s="70"/>
    </row>
    <row r="3" spans="1:3" x14ac:dyDescent="0.3">
      <c r="A3" s="84"/>
      <c r="B3" s="84"/>
      <c r="C3" s="70"/>
    </row>
    <row r="4" spans="1:3" x14ac:dyDescent="0.3">
      <c r="A4" s="84"/>
      <c r="B4" s="84"/>
      <c r="C4" s="70"/>
    </row>
    <row r="5" spans="1:3" x14ac:dyDescent="0.3">
      <c r="A5" s="84"/>
      <c r="B5" s="84"/>
      <c r="C5" s="70"/>
    </row>
    <row r="6" spans="1:3" x14ac:dyDescent="0.3">
      <c r="A6" s="84"/>
      <c r="B6" s="84"/>
      <c r="C6" s="70"/>
    </row>
    <row r="7" spans="1:3" x14ac:dyDescent="0.3">
      <c r="A7" s="84"/>
      <c r="B7" s="84"/>
      <c r="C7" s="67"/>
    </row>
    <row r="8" spans="1:3" ht="23.25" customHeight="1" x14ac:dyDescent="0.3">
      <c r="A8" s="85" t="s">
        <v>58</v>
      </c>
      <c r="B8" s="85"/>
      <c r="C8" s="67"/>
    </row>
    <row r="9" spans="1:3" ht="23.25" customHeight="1" x14ac:dyDescent="0.3">
      <c r="A9" s="85"/>
      <c r="B9" s="85"/>
      <c r="C9" s="67"/>
    </row>
    <row r="10" spans="1:3" x14ac:dyDescent="0.3">
      <c r="A10" s="86" t="s">
        <v>24</v>
      </c>
      <c r="B10" s="86"/>
      <c r="C10" s="70"/>
    </row>
    <row r="11" spans="1:3" x14ac:dyDescent="0.3">
      <c r="A11" s="2" t="s">
        <v>21</v>
      </c>
      <c r="B11" s="3"/>
      <c r="C11" s="70"/>
    </row>
    <row r="12" spans="1:3" x14ac:dyDescent="0.3">
      <c r="A12" s="82" t="s">
        <v>59</v>
      </c>
      <c r="B12" s="82"/>
    </row>
    <row r="13" spans="1:3" x14ac:dyDescent="0.3">
      <c r="A13" s="4" t="s">
        <v>60</v>
      </c>
      <c r="B13" s="3"/>
      <c r="C13" s="70"/>
    </row>
    <row r="14" spans="1:3" x14ac:dyDescent="0.3">
      <c r="A14" s="82" t="s">
        <v>61</v>
      </c>
      <c r="B14" s="82"/>
      <c r="C14" s="70"/>
    </row>
    <row r="15" spans="1:3" x14ac:dyDescent="0.3">
      <c r="A15" s="48" t="s">
        <v>29</v>
      </c>
      <c r="B15" s="3"/>
      <c r="C15" s="70"/>
    </row>
    <row r="16" spans="1:3" x14ac:dyDescent="0.3">
      <c r="A16" s="58" t="s">
        <v>155</v>
      </c>
      <c r="B16" s="59"/>
      <c r="C16" s="70"/>
    </row>
    <row r="17" spans="1:3" x14ac:dyDescent="0.3">
      <c r="A17" s="75" t="s">
        <v>154</v>
      </c>
      <c r="B17" s="76"/>
      <c r="C17" s="70"/>
    </row>
    <row r="18" spans="1:3" x14ac:dyDescent="0.3">
      <c r="A18" s="4"/>
      <c r="B18" s="3"/>
      <c r="C18" s="70"/>
    </row>
    <row r="19" spans="1:3" s="7" customFormat="1" x14ac:dyDescent="0.3">
      <c r="A19" s="49" t="s">
        <v>26</v>
      </c>
      <c r="B19" s="74">
        <v>9383053.7599999998</v>
      </c>
      <c r="C19" s="71"/>
    </row>
    <row r="20" spans="1:3" s="7" customFormat="1" x14ac:dyDescent="0.3">
      <c r="A20" s="49" t="s">
        <v>27</v>
      </c>
      <c r="B20" s="12">
        <v>0</v>
      </c>
      <c r="C20" s="71"/>
    </row>
    <row r="21" spans="1:3" s="7" customFormat="1" x14ac:dyDescent="0.3">
      <c r="A21" s="5"/>
      <c r="B21" s="6"/>
      <c r="C21" s="71"/>
    </row>
    <row r="22" spans="1:3" ht="25.8" x14ac:dyDescent="0.3">
      <c r="A22" s="77" t="s">
        <v>1</v>
      </c>
      <c r="B22" s="77"/>
    </row>
    <row r="23" spans="1:3" ht="11.25" customHeight="1" x14ac:dyDescent="0.3">
      <c r="A23" s="8"/>
      <c r="B23" s="78" t="s">
        <v>25</v>
      </c>
    </row>
    <row r="24" spans="1:3" ht="14.25" customHeight="1" x14ac:dyDescent="0.3">
      <c r="A24" s="9" t="s">
        <v>150</v>
      </c>
      <c r="B24" s="78"/>
      <c r="C24" s="10"/>
    </row>
    <row r="25" spans="1:3" x14ac:dyDescent="0.3">
      <c r="A25" s="17" t="s">
        <v>2</v>
      </c>
      <c r="B25" s="18"/>
      <c r="C25" s="11"/>
    </row>
    <row r="26" spans="1:3" x14ac:dyDescent="0.3">
      <c r="A26" s="40" t="s">
        <v>3</v>
      </c>
      <c r="B26" s="35">
        <v>0</v>
      </c>
      <c r="C26" s="72"/>
    </row>
    <row r="27" spans="1:3" x14ac:dyDescent="0.3">
      <c r="A27" s="40" t="s">
        <v>52</v>
      </c>
      <c r="B27" s="35">
        <f>SUM(B28:B33)</f>
        <v>1046695.29</v>
      </c>
      <c r="C27" s="72"/>
    </row>
    <row r="28" spans="1:3" x14ac:dyDescent="0.3">
      <c r="A28" s="30" t="s">
        <v>62</v>
      </c>
      <c r="B28" s="12">
        <v>0</v>
      </c>
      <c r="C28" s="72"/>
    </row>
    <row r="29" spans="1:3" x14ac:dyDescent="0.3">
      <c r="A29" s="30" t="s">
        <v>85</v>
      </c>
      <c r="B29" s="12">
        <v>0</v>
      </c>
      <c r="C29" s="72"/>
    </row>
    <row r="30" spans="1:3" x14ac:dyDescent="0.3">
      <c r="A30" s="30" t="s">
        <v>86</v>
      </c>
      <c r="B30" s="12">
        <v>0</v>
      </c>
      <c r="C30" s="72"/>
    </row>
    <row r="31" spans="1:3" x14ac:dyDescent="0.3">
      <c r="A31" s="30" t="s">
        <v>63</v>
      </c>
      <c r="B31" s="12">
        <v>0</v>
      </c>
      <c r="C31" s="72"/>
    </row>
    <row r="32" spans="1:3" x14ac:dyDescent="0.3">
      <c r="A32" s="30" t="s">
        <v>88</v>
      </c>
      <c r="B32" s="12">
        <v>0</v>
      </c>
      <c r="C32" s="72"/>
    </row>
    <row r="33" spans="1:3" x14ac:dyDescent="0.3">
      <c r="A33" s="30" t="s">
        <v>89</v>
      </c>
      <c r="B33" s="12">
        <v>1046695.29</v>
      </c>
      <c r="C33" s="72"/>
    </row>
    <row r="34" spans="1:3" x14ac:dyDescent="0.3">
      <c r="A34" s="40" t="s">
        <v>53</v>
      </c>
      <c r="B34" s="35">
        <f>SUM(B35:B39)</f>
        <v>3444284.5799999996</v>
      </c>
      <c r="C34" s="72"/>
    </row>
    <row r="35" spans="1:3" x14ac:dyDescent="0.3">
      <c r="A35" s="30" t="s">
        <v>65</v>
      </c>
      <c r="B35" s="12">
        <v>1671621.91</v>
      </c>
      <c r="C35" s="72"/>
    </row>
    <row r="36" spans="1:3" x14ac:dyDescent="0.3">
      <c r="A36" s="30" t="s">
        <v>92</v>
      </c>
      <c r="B36" s="12">
        <v>1738044.39</v>
      </c>
      <c r="C36" s="72"/>
    </row>
    <row r="37" spans="1:3" x14ac:dyDescent="0.3">
      <c r="A37" s="30" t="s">
        <v>93</v>
      </c>
      <c r="B37" s="12">
        <v>34618.28</v>
      </c>
      <c r="C37" s="72"/>
    </row>
    <row r="38" spans="1:3" x14ac:dyDescent="0.3">
      <c r="A38" s="30" t="s">
        <v>80</v>
      </c>
      <c r="B38" s="12">
        <v>0</v>
      </c>
      <c r="C38" s="72"/>
    </row>
    <row r="39" spans="1:3" x14ac:dyDescent="0.3">
      <c r="A39" s="30" t="s">
        <v>113</v>
      </c>
      <c r="B39" s="12">
        <v>0</v>
      </c>
      <c r="C39" s="72"/>
    </row>
    <row r="40" spans="1:3" x14ac:dyDescent="0.3">
      <c r="A40" s="37" t="s">
        <v>49</v>
      </c>
      <c r="B40" s="29">
        <f>SUM(B26+B27+B34)</f>
        <v>4490979.8699999992</v>
      </c>
      <c r="C40" s="72"/>
    </row>
    <row r="41" spans="1:3" x14ac:dyDescent="0.3">
      <c r="A41" s="17" t="s">
        <v>4</v>
      </c>
      <c r="B41" s="17"/>
      <c r="C41" s="10"/>
    </row>
    <row r="42" spans="1:3" x14ac:dyDescent="0.3">
      <c r="A42" s="41" t="s">
        <v>37</v>
      </c>
      <c r="B42" s="44">
        <f>SUM(B43+B44)</f>
        <v>5914803.0899999999</v>
      </c>
      <c r="C42" s="11"/>
    </row>
    <row r="43" spans="1:3" x14ac:dyDescent="0.3">
      <c r="A43" s="30" t="s">
        <v>64</v>
      </c>
      <c r="B43" s="47">
        <v>5914803.0899999999</v>
      </c>
      <c r="C43" s="11"/>
    </row>
    <row r="44" spans="1:3" ht="15.45" customHeight="1" x14ac:dyDescent="0.3">
      <c r="A44" s="41" t="s">
        <v>38</v>
      </c>
      <c r="B44" s="50">
        <v>0</v>
      </c>
      <c r="C44" s="11"/>
    </row>
    <row r="45" spans="1:3" x14ac:dyDescent="0.3">
      <c r="A45" s="42" t="s">
        <v>41</v>
      </c>
      <c r="B45" s="35">
        <f>SUM(B46:B50)</f>
        <v>33737.410000000003</v>
      </c>
      <c r="C45" s="11"/>
    </row>
    <row r="46" spans="1:3" x14ac:dyDescent="0.3">
      <c r="A46" s="30" t="s">
        <v>87</v>
      </c>
      <c r="B46" s="47">
        <v>16872.82</v>
      </c>
      <c r="C46" s="11"/>
    </row>
    <row r="47" spans="1:3" x14ac:dyDescent="0.3">
      <c r="A47" s="30" t="s">
        <v>90</v>
      </c>
      <c r="B47" s="47">
        <v>16529.12</v>
      </c>
      <c r="C47" s="11"/>
    </row>
    <row r="48" spans="1:3" x14ac:dyDescent="0.3">
      <c r="A48" s="30" t="s">
        <v>91</v>
      </c>
      <c r="B48" s="47">
        <v>335.47</v>
      </c>
      <c r="C48" s="11"/>
    </row>
    <row r="49" spans="1:3" x14ac:dyDescent="0.3">
      <c r="A49" s="30" t="s">
        <v>66</v>
      </c>
      <c r="B49" s="47">
        <v>0</v>
      </c>
      <c r="C49" s="11"/>
    </row>
    <row r="50" spans="1:3" x14ac:dyDescent="0.3">
      <c r="A50" s="30" t="s">
        <v>113</v>
      </c>
      <c r="B50" s="47">
        <v>0</v>
      </c>
      <c r="C50" s="11"/>
    </row>
    <row r="51" spans="1:3" x14ac:dyDescent="0.3">
      <c r="A51" s="42" t="s">
        <v>31</v>
      </c>
      <c r="B51" s="35">
        <v>0</v>
      </c>
      <c r="C51" s="11"/>
    </row>
    <row r="52" spans="1:3" x14ac:dyDescent="0.3">
      <c r="A52" s="42" t="s">
        <v>35</v>
      </c>
      <c r="B52" s="35">
        <v>0</v>
      </c>
      <c r="C52" s="11"/>
    </row>
    <row r="53" spans="1:3" x14ac:dyDescent="0.3">
      <c r="A53" s="51" t="s">
        <v>55</v>
      </c>
      <c r="B53" s="12">
        <v>0</v>
      </c>
      <c r="C53" s="11"/>
    </row>
    <row r="54" spans="1:3" x14ac:dyDescent="0.3">
      <c r="A54" s="36" t="s">
        <v>67</v>
      </c>
      <c r="B54" s="47">
        <v>0</v>
      </c>
      <c r="C54" s="11"/>
    </row>
    <row r="55" spans="1:3" x14ac:dyDescent="0.3">
      <c r="A55" s="36" t="s">
        <v>94</v>
      </c>
      <c r="B55" s="47">
        <v>6678.54</v>
      </c>
      <c r="C55" s="11"/>
    </row>
    <row r="56" spans="1:3" x14ac:dyDescent="0.3">
      <c r="A56" s="36" t="s">
        <v>95</v>
      </c>
      <c r="B56" s="47">
        <v>68724.3</v>
      </c>
      <c r="C56" s="11"/>
    </row>
    <row r="57" spans="1:3" x14ac:dyDescent="0.3">
      <c r="A57" s="36" t="s">
        <v>124</v>
      </c>
      <c r="B57" s="47">
        <v>0</v>
      </c>
      <c r="C57" s="11"/>
    </row>
    <row r="58" spans="1:3" x14ac:dyDescent="0.3">
      <c r="A58" s="36" t="s">
        <v>141</v>
      </c>
      <c r="B58" s="47">
        <v>0</v>
      </c>
      <c r="C58" s="11"/>
    </row>
    <row r="59" spans="1:3" x14ac:dyDescent="0.3">
      <c r="A59" s="34" t="s">
        <v>42</v>
      </c>
      <c r="B59" s="29">
        <f>SUM(B42++B45+B51+B52+B58+B55+B56+B54)</f>
        <v>6023943.3399999999</v>
      </c>
      <c r="C59" s="73"/>
    </row>
    <row r="60" spans="1:3" x14ac:dyDescent="0.3">
      <c r="A60" s="60" t="s">
        <v>5</v>
      </c>
      <c r="B60" s="20"/>
      <c r="C60" s="73"/>
    </row>
    <row r="61" spans="1:3" x14ac:dyDescent="0.3">
      <c r="A61" s="52" t="s">
        <v>39</v>
      </c>
      <c r="B61" s="35">
        <f>SUM(B62+B63+B64+B66)</f>
        <v>5429320.0599999996</v>
      </c>
      <c r="C61" s="73"/>
    </row>
    <row r="62" spans="1:3" x14ac:dyDescent="0.3">
      <c r="A62" s="30" t="s">
        <v>98</v>
      </c>
      <c r="B62" s="50">
        <v>5429320.0599999996</v>
      </c>
      <c r="C62" s="73"/>
    </row>
    <row r="63" spans="1:3" x14ac:dyDescent="0.3">
      <c r="A63" s="30" t="s">
        <v>99</v>
      </c>
      <c r="B63" s="50">
        <v>0</v>
      </c>
      <c r="C63" s="73"/>
    </row>
    <row r="64" spans="1:3" x14ac:dyDescent="0.3">
      <c r="A64" s="30" t="s">
        <v>101</v>
      </c>
      <c r="B64" s="50">
        <v>0</v>
      </c>
      <c r="C64" s="73"/>
    </row>
    <row r="65" spans="1:3" x14ac:dyDescent="0.3">
      <c r="A65" s="30" t="s">
        <v>100</v>
      </c>
      <c r="B65" s="50">
        <v>0</v>
      </c>
      <c r="C65" s="73"/>
    </row>
    <row r="66" spans="1:3" x14ac:dyDescent="0.3">
      <c r="A66" s="30" t="s">
        <v>114</v>
      </c>
      <c r="B66" s="50">
        <v>0</v>
      </c>
      <c r="C66" s="73"/>
    </row>
    <row r="67" spans="1:3" x14ac:dyDescent="0.3">
      <c r="A67" s="52" t="s">
        <v>28</v>
      </c>
      <c r="B67" s="35">
        <v>0</v>
      </c>
      <c r="C67" s="73"/>
    </row>
    <row r="68" spans="1:3" x14ac:dyDescent="0.3">
      <c r="A68" s="53" t="s">
        <v>43</v>
      </c>
      <c r="B68" s="29">
        <f>SUM(B61+B67)</f>
        <v>5429320.0599999996</v>
      </c>
      <c r="C68" s="73"/>
    </row>
    <row r="69" spans="1:3" x14ac:dyDescent="0.3">
      <c r="A69" s="21" t="s">
        <v>6</v>
      </c>
      <c r="B69" s="22"/>
      <c r="C69" s="71"/>
    </row>
    <row r="70" spans="1:3" x14ac:dyDescent="0.3">
      <c r="A70" s="61" t="s">
        <v>40</v>
      </c>
      <c r="B70" s="54">
        <f>SUM(B71+B72+B73+B75)</f>
        <v>3854233.85</v>
      </c>
      <c r="C70" s="71"/>
    </row>
    <row r="71" spans="1:3" x14ac:dyDescent="0.3">
      <c r="A71" s="30" t="s">
        <v>96</v>
      </c>
      <c r="B71" s="55">
        <v>3854233.85</v>
      </c>
      <c r="C71" s="71"/>
    </row>
    <row r="72" spans="1:3" x14ac:dyDescent="0.3">
      <c r="A72" s="30" t="s">
        <v>97</v>
      </c>
      <c r="B72" s="55">
        <v>0</v>
      </c>
      <c r="C72" s="71"/>
    </row>
    <row r="73" spans="1:3" x14ac:dyDescent="0.3">
      <c r="A73" s="30" t="s">
        <v>102</v>
      </c>
      <c r="B73" s="55">
        <v>0</v>
      </c>
      <c r="C73" s="71"/>
    </row>
    <row r="74" spans="1:3" x14ac:dyDescent="0.3">
      <c r="A74" s="30" t="s">
        <v>103</v>
      </c>
      <c r="B74" s="55">
        <v>0</v>
      </c>
      <c r="C74" s="71"/>
    </row>
    <row r="75" spans="1:3" x14ac:dyDescent="0.3">
      <c r="A75" s="30" t="s">
        <v>125</v>
      </c>
      <c r="B75" s="55">
        <v>0</v>
      </c>
      <c r="C75" s="71"/>
    </row>
    <row r="76" spans="1:3" x14ac:dyDescent="0.3">
      <c r="A76" s="62" t="s">
        <v>54</v>
      </c>
      <c r="B76" s="56">
        <v>0</v>
      </c>
      <c r="C76" s="71"/>
    </row>
    <row r="77" spans="1:3" x14ac:dyDescent="0.3">
      <c r="A77" s="62" t="s">
        <v>79</v>
      </c>
      <c r="B77" s="56">
        <v>11815.99</v>
      </c>
      <c r="C77" s="71"/>
    </row>
    <row r="78" spans="1:3" x14ac:dyDescent="0.3">
      <c r="A78" s="62" t="s">
        <v>82</v>
      </c>
      <c r="B78" s="56">
        <v>0</v>
      </c>
      <c r="C78" s="71"/>
    </row>
    <row r="79" spans="1:3" x14ac:dyDescent="0.3">
      <c r="A79" s="63" t="s">
        <v>44</v>
      </c>
      <c r="B79" s="57">
        <f>B70+B76</f>
        <v>3854233.85</v>
      </c>
      <c r="C79" s="71"/>
    </row>
    <row r="80" spans="1:3" x14ac:dyDescent="0.3">
      <c r="A80" s="19" t="s">
        <v>7</v>
      </c>
      <c r="B80" s="23"/>
      <c r="C80" s="71"/>
    </row>
    <row r="81" spans="1:3" x14ac:dyDescent="0.3">
      <c r="A81" s="19" t="s">
        <v>8</v>
      </c>
      <c r="B81" s="65">
        <f>SUM(B82+B83+B84+B86+B90)</f>
        <v>6442322.3599999994</v>
      </c>
      <c r="C81" s="10"/>
    </row>
    <row r="82" spans="1:3" x14ac:dyDescent="0.3">
      <c r="A82" s="43" t="s">
        <v>9</v>
      </c>
      <c r="B82" s="64">
        <v>1674897.36</v>
      </c>
      <c r="C82" s="11"/>
    </row>
    <row r="83" spans="1:3" x14ac:dyDescent="0.3">
      <c r="A83" s="45" t="s">
        <v>10</v>
      </c>
      <c r="B83" s="64">
        <v>3032673.07</v>
      </c>
      <c r="C83" s="11"/>
    </row>
    <row r="84" spans="1:3" x14ac:dyDescent="0.3">
      <c r="A84" s="45" t="s">
        <v>11</v>
      </c>
      <c r="B84" s="64">
        <v>1472166.34</v>
      </c>
      <c r="C84" s="11"/>
    </row>
    <row r="85" spans="1:3" x14ac:dyDescent="0.3">
      <c r="A85" s="43" t="s">
        <v>12</v>
      </c>
      <c r="B85" s="64">
        <v>0</v>
      </c>
      <c r="C85" s="11"/>
    </row>
    <row r="86" spans="1:3" x14ac:dyDescent="0.3">
      <c r="A86" s="43" t="s">
        <v>13</v>
      </c>
      <c r="B86" s="64">
        <v>262585.59000000003</v>
      </c>
      <c r="C86" s="11"/>
    </row>
    <row r="87" spans="1:3" x14ac:dyDescent="0.3">
      <c r="A87" s="43" t="s">
        <v>14</v>
      </c>
      <c r="B87" s="44">
        <f>SUM(B88+B89)</f>
        <v>639879.78</v>
      </c>
      <c r="C87" s="11"/>
    </row>
    <row r="88" spans="1:3" x14ac:dyDescent="0.3">
      <c r="A88" s="46" t="s">
        <v>33</v>
      </c>
      <c r="B88" s="47">
        <v>620066.79</v>
      </c>
      <c r="C88" s="11"/>
    </row>
    <row r="89" spans="1:3" x14ac:dyDescent="0.3">
      <c r="A89" s="46" t="s">
        <v>34</v>
      </c>
      <c r="B89" s="47">
        <v>19812.990000000002</v>
      </c>
      <c r="C89" s="11"/>
    </row>
    <row r="90" spans="1:3" x14ac:dyDescent="0.3">
      <c r="A90" s="46" t="s">
        <v>109</v>
      </c>
      <c r="B90" s="47">
        <v>0</v>
      </c>
      <c r="C90" s="11"/>
    </row>
    <row r="91" spans="1:3" ht="28.8" x14ac:dyDescent="0.3">
      <c r="A91" s="43" t="s">
        <v>15</v>
      </c>
      <c r="B91" s="44">
        <v>0</v>
      </c>
      <c r="C91" s="11"/>
    </row>
    <row r="92" spans="1:3" x14ac:dyDescent="0.3">
      <c r="A92" s="43" t="s">
        <v>32</v>
      </c>
      <c r="B92" s="44">
        <f>SUM(B93+B94+B95+B96+B97)</f>
        <v>170382.79</v>
      </c>
      <c r="C92" s="11"/>
    </row>
    <row r="93" spans="1:3" x14ac:dyDescent="0.3">
      <c r="A93" s="32" t="s">
        <v>68</v>
      </c>
      <c r="B93" s="47">
        <v>57669.2</v>
      </c>
      <c r="C93" s="11"/>
    </row>
    <row r="94" spans="1:3" x14ac:dyDescent="0.3">
      <c r="A94" s="32" t="s">
        <v>69</v>
      </c>
      <c r="B94" s="47">
        <v>0</v>
      </c>
      <c r="C94" s="11"/>
    </row>
    <row r="95" spans="1:3" x14ac:dyDescent="0.3">
      <c r="A95" s="32" t="s">
        <v>70</v>
      </c>
      <c r="B95" s="47">
        <v>108747.75</v>
      </c>
      <c r="C95" s="11"/>
    </row>
    <row r="96" spans="1:3" x14ac:dyDescent="0.3">
      <c r="A96" s="32" t="s">
        <v>71</v>
      </c>
      <c r="B96" s="47">
        <v>2106.3000000000002</v>
      </c>
      <c r="C96" s="11"/>
    </row>
    <row r="97" spans="1:3" x14ac:dyDescent="0.3">
      <c r="A97" s="32" t="s">
        <v>72</v>
      </c>
      <c r="B97" s="47">
        <v>1859.54</v>
      </c>
      <c r="C97" s="11"/>
    </row>
    <row r="98" spans="1:3" x14ac:dyDescent="0.3">
      <c r="A98" s="32" t="s">
        <v>115</v>
      </c>
      <c r="B98" s="47">
        <v>0</v>
      </c>
      <c r="C98" s="11"/>
    </row>
    <row r="99" spans="1:3" x14ac:dyDescent="0.3">
      <c r="A99" s="32" t="s">
        <v>120</v>
      </c>
      <c r="B99" s="47">
        <v>0</v>
      </c>
      <c r="C99" s="11"/>
    </row>
    <row r="100" spans="1:3" x14ac:dyDescent="0.3">
      <c r="A100" s="32" t="s">
        <v>147</v>
      </c>
      <c r="B100" s="47">
        <v>6678.54</v>
      </c>
      <c r="C100" s="11"/>
    </row>
    <row r="101" spans="1:3" x14ac:dyDescent="0.3">
      <c r="A101" s="31" t="s">
        <v>73</v>
      </c>
      <c r="B101" s="66">
        <f>SUM(B81,B87,B92)</f>
        <v>7252584.9299999997</v>
      </c>
      <c r="C101" s="11"/>
    </row>
    <row r="102" spans="1:3" x14ac:dyDescent="0.3">
      <c r="A102" s="19" t="s">
        <v>16</v>
      </c>
      <c r="B102" s="19"/>
      <c r="C102" s="73"/>
    </row>
    <row r="103" spans="1:3" x14ac:dyDescent="0.3">
      <c r="A103" s="32" t="s">
        <v>30</v>
      </c>
      <c r="B103" s="12">
        <v>0</v>
      </c>
      <c r="C103" s="73"/>
    </row>
    <row r="104" spans="1:3" x14ac:dyDescent="0.3">
      <c r="A104" s="31" t="s">
        <v>22</v>
      </c>
      <c r="B104" s="29">
        <f>SUM(B103:B103)</f>
        <v>0</v>
      </c>
      <c r="C104" s="71"/>
    </row>
    <row r="105" spans="1:3" ht="14.25" customHeight="1" x14ac:dyDescent="0.3">
      <c r="A105" s="31" t="s">
        <v>45</v>
      </c>
      <c r="B105" s="29">
        <f>B101+B104</f>
        <v>7252584.9299999997</v>
      </c>
      <c r="C105" s="71"/>
    </row>
    <row r="106" spans="1:3" x14ac:dyDescent="0.3">
      <c r="A106" s="31"/>
      <c r="B106" s="33"/>
      <c r="C106" s="71"/>
    </row>
    <row r="107" spans="1:3" x14ac:dyDescent="0.3">
      <c r="A107" s="21" t="s">
        <v>17</v>
      </c>
      <c r="B107" s="22"/>
      <c r="C107" s="71"/>
    </row>
    <row r="108" spans="1:3" x14ac:dyDescent="0.3">
      <c r="A108" s="32" t="s">
        <v>48</v>
      </c>
      <c r="B108" s="12">
        <v>0</v>
      </c>
      <c r="C108" s="73"/>
    </row>
    <row r="109" spans="1:3" x14ac:dyDescent="0.3">
      <c r="A109" s="32" t="s">
        <v>47</v>
      </c>
      <c r="B109" s="12">
        <v>0</v>
      </c>
      <c r="C109" s="70"/>
    </row>
    <row r="110" spans="1:3" x14ac:dyDescent="0.3">
      <c r="A110" s="31" t="s">
        <v>46</v>
      </c>
      <c r="B110" s="29">
        <f>B108+B109</f>
        <v>0</v>
      </c>
      <c r="C110" s="70"/>
    </row>
    <row r="111" spans="1:3" s="13" customFormat="1" ht="14.25" customHeight="1" x14ac:dyDescent="0.3">
      <c r="A111" s="79"/>
      <c r="B111" s="79"/>
      <c r="C111" s="14"/>
    </row>
    <row r="112" spans="1:3" x14ac:dyDescent="0.3">
      <c r="A112" s="17" t="s">
        <v>151</v>
      </c>
      <c r="B112" s="24"/>
      <c r="C112" s="72"/>
    </row>
    <row r="113" spans="1:3" x14ac:dyDescent="0.3">
      <c r="A113" s="30" t="s">
        <v>18</v>
      </c>
      <c r="B113" s="12">
        <v>0</v>
      </c>
      <c r="C113" s="72"/>
    </row>
    <row r="114" spans="1:3" x14ac:dyDescent="0.3">
      <c r="A114" s="40" t="s">
        <v>50</v>
      </c>
      <c r="B114" s="35">
        <f>SUM(B115+B116+B117+B118+B119+B120)</f>
        <v>1354753.09</v>
      </c>
      <c r="C114" s="72"/>
    </row>
    <row r="115" spans="1:3" x14ac:dyDescent="0.3">
      <c r="A115" s="30" t="s">
        <v>74</v>
      </c>
      <c r="B115" s="12">
        <v>0</v>
      </c>
      <c r="C115" s="72"/>
    </row>
    <row r="116" spans="1:3" x14ac:dyDescent="0.3">
      <c r="A116" s="30" t="s">
        <v>104</v>
      </c>
      <c r="B116" s="12">
        <v>308068.8</v>
      </c>
      <c r="C116" s="72"/>
    </row>
    <row r="117" spans="1:3" x14ac:dyDescent="0.3">
      <c r="A117" s="30" t="s">
        <v>105</v>
      </c>
      <c r="B117" s="12">
        <v>0</v>
      </c>
      <c r="C117" s="72"/>
    </row>
    <row r="118" spans="1:3" x14ac:dyDescent="0.3">
      <c r="A118" s="30" t="s">
        <v>75</v>
      </c>
      <c r="B118" s="12">
        <v>0</v>
      </c>
      <c r="C118" s="72"/>
    </row>
    <row r="119" spans="1:3" x14ac:dyDescent="0.3">
      <c r="A119" s="30" t="s">
        <v>76</v>
      </c>
      <c r="B119" s="12">
        <v>0</v>
      </c>
      <c r="C119" s="72"/>
    </row>
    <row r="120" spans="1:3" x14ac:dyDescent="0.3">
      <c r="A120" s="30" t="s">
        <v>77</v>
      </c>
      <c r="B120" s="12">
        <v>1046684.29</v>
      </c>
      <c r="C120" s="72"/>
    </row>
    <row r="121" spans="1:3" x14ac:dyDescent="0.3">
      <c r="A121" s="40" t="s">
        <v>51</v>
      </c>
      <c r="B121" s="35">
        <f>SUM(B122+B123+B124+B126+B125)</f>
        <v>1891119.79</v>
      </c>
      <c r="C121" s="72"/>
    </row>
    <row r="122" spans="1:3" x14ac:dyDescent="0.3">
      <c r="A122" s="30" t="s">
        <v>78</v>
      </c>
      <c r="B122" s="12">
        <v>101592.53</v>
      </c>
      <c r="C122" s="72"/>
    </row>
    <row r="123" spans="1:3" x14ac:dyDescent="0.3">
      <c r="A123" s="30" t="s">
        <v>106</v>
      </c>
      <c r="B123" s="12">
        <v>1754573.51</v>
      </c>
      <c r="C123" s="72"/>
    </row>
    <row r="124" spans="1:3" x14ac:dyDescent="0.3">
      <c r="A124" s="30" t="s">
        <v>107</v>
      </c>
      <c r="B124" s="12">
        <v>34953.75</v>
      </c>
      <c r="C124" s="72"/>
    </row>
    <row r="125" spans="1:3" x14ac:dyDescent="0.3">
      <c r="A125" s="30" t="s">
        <v>117</v>
      </c>
      <c r="B125" s="12">
        <v>0</v>
      </c>
      <c r="C125" s="72"/>
    </row>
    <row r="126" spans="1:3" x14ac:dyDescent="0.3">
      <c r="A126" s="30" t="s">
        <v>81</v>
      </c>
      <c r="B126" s="12">
        <v>0</v>
      </c>
      <c r="C126" s="72"/>
    </row>
    <row r="127" spans="1:3" x14ac:dyDescent="0.3">
      <c r="A127" s="31" t="s">
        <v>23</v>
      </c>
      <c r="B127" s="29">
        <f>SUM(B114+B121)</f>
        <v>3245872.88</v>
      </c>
      <c r="C127" s="72"/>
    </row>
    <row r="128" spans="1:3" x14ac:dyDescent="0.3">
      <c r="A128" t="s">
        <v>36</v>
      </c>
      <c r="B128" s="1"/>
      <c r="C128" s="70"/>
    </row>
    <row r="129" spans="1:3" ht="15" thickBot="1" x14ac:dyDescent="0.35">
      <c r="A129" s="25" t="s">
        <v>19</v>
      </c>
      <c r="B129" s="26"/>
      <c r="C129" s="70"/>
    </row>
    <row r="130" spans="1:3" ht="15" thickBot="1" x14ac:dyDescent="0.35">
      <c r="A130" s="28" t="s">
        <v>83</v>
      </c>
      <c r="B130" s="68">
        <v>0</v>
      </c>
      <c r="C130" s="70"/>
    </row>
    <row r="131" spans="1:3" x14ac:dyDescent="0.3">
      <c r="A131" s="28" t="s">
        <v>56</v>
      </c>
      <c r="B131" s="29">
        <v>0</v>
      </c>
      <c r="C131" s="70"/>
    </row>
    <row r="132" spans="1:3" x14ac:dyDescent="0.3">
      <c r="A132" s="28" t="s">
        <v>108</v>
      </c>
      <c r="B132" s="29">
        <v>0</v>
      </c>
      <c r="C132" s="70"/>
    </row>
    <row r="133" spans="1:3" s="69" customFormat="1" x14ac:dyDescent="0.3">
      <c r="A133" s="25" t="s">
        <v>20</v>
      </c>
      <c r="B133" s="27">
        <f>B130+B131+B132</f>
        <v>0</v>
      </c>
    </row>
    <row r="134" spans="1:3" s="69" customFormat="1" ht="19.2" customHeight="1" x14ac:dyDescent="0.3">
      <c r="A134" s="80" t="s">
        <v>57</v>
      </c>
      <c r="B134" s="81"/>
    </row>
    <row r="135" spans="1:3" s="69" customFormat="1" ht="15.45" customHeight="1" x14ac:dyDescent="0.3">
      <c r="A135" s="39"/>
      <c r="B135" s="38"/>
    </row>
    <row r="136" spans="1:3" s="69" customFormat="1" ht="15.75" customHeight="1" x14ac:dyDescent="0.3">
      <c r="A136" s="16" t="s">
        <v>84</v>
      </c>
      <c r="B136" s="15" t="s">
        <v>152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11:B111"/>
    <mergeCell ref="A134:B134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289AA-BC46-413F-A4D0-2C7995564157}">
  <sheetPr>
    <tabColor rgb="FF00B0F0"/>
    <pageSetUpPr fitToPage="1"/>
  </sheetPr>
  <dimension ref="A1:C136"/>
  <sheetViews>
    <sheetView showGridLines="0" zoomScale="90" zoomScaleNormal="90" zoomScaleSheetLayoutView="70" zoomScalePageLayoutView="70" workbookViewId="0">
      <selection activeCell="A34" sqref="A34"/>
    </sheetView>
  </sheetViews>
  <sheetFormatPr defaultColWidth="41.6640625" defaultRowHeight="14.4" x14ac:dyDescent="0.3"/>
  <cols>
    <col min="1" max="1" width="108.6640625" customWidth="1"/>
    <col min="2" max="2" width="43.33203125" customWidth="1"/>
    <col min="3" max="3" width="25.6640625" style="69" customWidth="1"/>
  </cols>
  <sheetData>
    <row r="1" spans="1:3" ht="121.5" customHeight="1" x14ac:dyDescent="0.3">
      <c r="A1" s="83"/>
      <c r="B1" s="83"/>
    </row>
    <row r="2" spans="1:3" x14ac:dyDescent="0.3">
      <c r="A2" s="84" t="s">
        <v>0</v>
      </c>
      <c r="B2" s="84"/>
      <c r="C2" s="70"/>
    </row>
    <row r="3" spans="1:3" x14ac:dyDescent="0.3">
      <c r="A3" s="84"/>
      <c r="B3" s="84"/>
      <c r="C3" s="70"/>
    </row>
    <row r="4" spans="1:3" x14ac:dyDescent="0.3">
      <c r="A4" s="84"/>
      <c r="B4" s="84"/>
      <c r="C4" s="70"/>
    </row>
    <row r="5" spans="1:3" x14ac:dyDescent="0.3">
      <c r="A5" s="84"/>
      <c r="B5" s="84"/>
      <c r="C5" s="70"/>
    </row>
    <row r="6" spans="1:3" x14ac:dyDescent="0.3">
      <c r="A6" s="84"/>
      <c r="B6" s="84"/>
      <c r="C6" s="70"/>
    </row>
    <row r="7" spans="1:3" x14ac:dyDescent="0.3">
      <c r="A7" s="84"/>
      <c r="B7" s="84"/>
      <c r="C7" s="67"/>
    </row>
    <row r="8" spans="1:3" ht="23.25" customHeight="1" x14ac:dyDescent="0.3">
      <c r="A8" s="85" t="s">
        <v>58</v>
      </c>
      <c r="B8" s="85"/>
      <c r="C8" s="67"/>
    </row>
    <row r="9" spans="1:3" ht="23.25" customHeight="1" x14ac:dyDescent="0.3">
      <c r="A9" s="85"/>
      <c r="B9" s="85"/>
      <c r="C9" s="67"/>
    </row>
    <row r="10" spans="1:3" x14ac:dyDescent="0.3">
      <c r="A10" s="86" t="s">
        <v>24</v>
      </c>
      <c r="B10" s="86"/>
      <c r="C10" s="70"/>
    </row>
    <row r="11" spans="1:3" x14ac:dyDescent="0.3">
      <c r="A11" s="2" t="s">
        <v>21</v>
      </c>
      <c r="B11" s="3"/>
      <c r="C11" s="70"/>
    </row>
    <row r="12" spans="1:3" x14ac:dyDescent="0.3">
      <c r="A12" s="82" t="s">
        <v>59</v>
      </c>
      <c r="B12" s="82"/>
    </row>
    <row r="13" spans="1:3" x14ac:dyDescent="0.3">
      <c r="A13" s="4" t="s">
        <v>60</v>
      </c>
      <c r="B13" s="3"/>
      <c r="C13" s="70"/>
    </row>
    <row r="14" spans="1:3" x14ac:dyDescent="0.3">
      <c r="A14" s="82" t="s">
        <v>61</v>
      </c>
      <c r="B14" s="82"/>
      <c r="C14" s="70"/>
    </row>
    <row r="15" spans="1:3" x14ac:dyDescent="0.3">
      <c r="A15" s="48" t="s">
        <v>29</v>
      </c>
      <c r="B15" s="3"/>
      <c r="C15" s="70"/>
    </row>
    <row r="16" spans="1:3" x14ac:dyDescent="0.3">
      <c r="A16" s="58" t="s">
        <v>146</v>
      </c>
      <c r="B16" s="59"/>
      <c r="C16" s="70"/>
    </row>
    <row r="17" spans="1:3" x14ac:dyDescent="0.3">
      <c r="A17" s="75" t="s">
        <v>145</v>
      </c>
      <c r="B17" s="76"/>
      <c r="C17" s="70"/>
    </row>
    <row r="18" spans="1:3" x14ac:dyDescent="0.3">
      <c r="A18" s="4"/>
      <c r="B18" s="3"/>
      <c r="C18" s="70"/>
    </row>
    <row r="19" spans="1:3" s="7" customFormat="1" x14ac:dyDescent="0.3">
      <c r="A19" s="49" t="s">
        <v>26</v>
      </c>
      <c r="B19" s="74">
        <v>5630087.6200000001</v>
      </c>
      <c r="C19" s="71"/>
    </row>
    <row r="20" spans="1:3" s="7" customFormat="1" x14ac:dyDescent="0.3">
      <c r="A20" s="49" t="s">
        <v>27</v>
      </c>
      <c r="B20" s="12">
        <v>0</v>
      </c>
      <c r="C20" s="71"/>
    </row>
    <row r="21" spans="1:3" s="7" customFormat="1" x14ac:dyDescent="0.3">
      <c r="A21" s="5"/>
      <c r="B21" s="6"/>
      <c r="C21" s="71"/>
    </row>
    <row r="22" spans="1:3" ht="25.8" x14ac:dyDescent="0.3">
      <c r="A22" s="77" t="s">
        <v>1</v>
      </c>
      <c r="B22" s="77"/>
    </row>
    <row r="23" spans="1:3" ht="11.25" customHeight="1" x14ac:dyDescent="0.3">
      <c r="A23" s="8"/>
      <c r="B23" s="78" t="s">
        <v>25</v>
      </c>
    </row>
    <row r="24" spans="1:3" ht="14.25" customHeight="1" x14ac:dyDescent="0.3">
      <c r="A24" s="9" t="s">
        <v>144</v>
      </c>
      <c r="B24" s="78"/>
      <c r="C24" s="10"/>
    </row>
    <row r="25" spans="1:3" x14ac:dyDescent="0.3">
      <c r="A25" s="17" t="s">
        <v>2</v>
      </c>
      <c r="B25" s="18"/>
      <c r="C25" s="11"/>
    </row>
    <row r="26" spans="1:3" x14ac:dyDescent="0.3">
      <c r="A26" s="40" t="s">
        <v>3</v>
      </c>
      <c r="B26" s="35">
        <v>0</v>
      </c>
      <c r="C26" s="72"/>
    </row>
    <row r="27" spans="1:3" x14ac:dyDescent="0.3">
      <c r="A27" s="40" t="s">
        <v>52</v>
      </c>
      <c r="B27" s="35">
        <f>SUM(B28:B33)</f>
        <v>1099.57</v>
      </c>
      <c r="C27" s="72"/>
    </row>
    <row r="28" spans="1:3" x14ac:dyDescent="0.3">
      <c r="A28" s="30" t="s">
        <v>62</v>
      </c>
      <c r="B28" s="12">
        <v>0</v>
      </c>
      <c r="C28" s="72"/>
    </row>
    <row r="29" spans="1:3" x14ac:dyDescent="0.3">
      <c r="A29" s="30" t="s">
        <v>85</v>
      </c>
      <c r="B29" s="12">
        <v>0</v>
      </c>
      <c r="C29" s="72"/>
    </row>
    <row r="30" spans="1:3" x14ac:dyDescent="0.3">
      <c r="A30" s="30" t="s">
        <v>86</v>
      </c>
      <c r="B30" s="12">
        <v>0</v>
      </c>
      <c r="C30" s="72"/>
    </row>
    <row r="31" spans="1:3" x14ac:dyDescent="0.3">
      <c r="A31" s="30" t="s">
        <v>63</v>
      </c>
      <c r="B31" s="12">
        <v>0</v>
      </c>
      <c r="C31" s="72"/>
    </row>
    <row r="32" spans="1:3" x14ac:dyDescent="0.3">
      <c r="A32" s="30" t="s">
        <v>88</v>
      </c>
      <c r="B32" s="12">
        <v>0</v>
      </c>
      <c r="C32" s="72"/>
    </row>
    <row r="33" spans="1:3" x14ac:dyDescent="0.3">
      <c r="A33" s="30" t="s">
        <v>89</v>
      </c>
      <c r="B33" s="12">
        <v>1099.57</v>
      </c>
      <c r="C33" s="72"/>
    </row>
    <row r="34" spans="1:3" x14ac:dyDescent="0.3">
      <c r="A34" s="40" t="s">
        <v>53</v>
      </c>
      <c r="B34" s="35">
        <f>SUM(B35:B39)</f>
        <v>5305070.8599999994</v>
      </c>
      <c r="C34" s="72"/>
    </row>
    <row r="35" spans="1:3" x14ac:dyDescent="0.3">
      <c r="A35" s="30" t="s">
        <v>65</v>
      </c>
      <c r="B35" s="12">
        <v>3152396.63</v>
      </c>
      <c r="C35" s="72"/>
    </row>
    <row r="36" spans="1:3" x14ac:dyDescent="0.3">
      <c r="A36" s="30" t="s">
        <v>92</v>
      </c>
      <c r="B36" s="12">
        <v>1720829.96</v>
      </c>
      <c r="C36" s="72"/>
    </row>
    <row r="37" spans="1:3" x14ac:dyDescent="0.3">
      <c r="A37" s="30" t="s">
        <v>93</v>
      </c>
      <c r="B37" s="12">
        <v>34269.589999999997</v>
      </c>
      <c r="C37" s="72"/>
    </row>
    <row r="38" spans="1:3" x14ac:dyDescent="0.3">
      <c r="A38" s="30" t="s">
        <v>80</v>
      </c>
      <c r="B38" s="12">
        <v>0</v>
      </c>
      <c r="C38" s="72"/>
    </row>
    <row r="39" spans="1:3" x14ac:dyDescent="0.3">
      <c r="A39" s="30" t="s">
        <v>113</v>
      </c>
      <c r="B39" s="12">
        <v>397574.68</v>
      </c>
      <c r="C39" s="72"/>
    </row>
    <row r="40" spans="1:3" x14ac:dyDescent="0.3">
      <c r="A40" s="37" t="s">
        <v>49</v>
      </c>
      <c r="B40" s="29">
        <f>SUM(B26+B27+B34)</f>
        <v>5306170.43</v>
      </c>
      <c r="C40" s="72"/>
    </row>
    <row r="41" spans="1:3" x14ac:dyDescent="0.3">
      <c r="A41" s="17" t="s">
        <v>4</v>
      </c>
      <c r="B41" s="17"/>
      <c r="C41" s="10"/>
    </row>
    <row r="42" spans="1:3" x14ac:dyDescent="0.3">
      <c r="A42" s="41" t="s">
        <v>37</v>
      </c>
      <c r="B42" s="44">
        <f>SUM(B43+B44)</f>
        <v>6510355.2000000002</v>
      </c>
      <c r="C42" s="11"/>
    </row>
    <row r="43" spans="1:3" x14ac:dyDescent="0.3">
      <c r="A43" s="30" t="s">
        <v>64</v>
      </c>
      <c r="B43" s="47">
        <v>6510355.2000000002</v>
      </c>
      <c r="C43" s="11"/>
    </row>
    <row r="44" spans="1:3" ht="15.45" customHeight="1" x14ac:dyDescent="0.3">
      <c r="A44" s="41" t="s">
        <v>38</v>
      </c>
      <c r="B44" s="50">
        <v>0</v>
      </c>
      <c r="C44" s="11"/>
    </row>
    <row r="45" spans="1:3" x14ac:dyDescent="0.3">
      <c r="A45" s="42" t="s">
        <v>41</v>
      </c>
      <c r="B45" s="35">
        <f>SUM(B46:B50)</f>
        <v>37164.559999999998</v>
      </c>
      <c r="C45" s="11"/>
    </row>
    <row r="46" spans="1:3" x14ac:dyDescent="0.3">
      <c r="A46" s="30" t="s">
        <v>87</v>
      </c>
      <c r="B46" s="47">
        <v>19601.439999999999</v>
      </c>
      <c r="C46" s="11"/>
    </row>
    <row r="47" spans="1:3" x14ac:dyDescent="0.3">
      <c r="A47" s="30" t="s">
        <v>90</v>
      </c>
      <c r="B47" s="47">
        <v>17214.43</v>
      </c>
      <c r="C47" s="11"/>
    </row>
    <row r="48" spans="1:3" x14ac:dyDescent="0.3">
      <c r="A48" s="30" t="s">
        <v>91</v>
      </c>
      <c r="B48" s="47">
        <v>348.69</v>
      </c>
      <c r="C48" s="11"/>
    </row>
    <row r="49" spans="1:3" x14ac:dyDescent="0.3">
      <c r="A49" s="30" t="s">
        <v>66</v>
      </c>
      <c r="B49" s="47">
        <v>0</v>
      </c>
      <c r="C49" s="11"/>
    </row>
    <row r="50" spans="1:3" x14ac:dyDescent="0.3">
      <c r="A50" s="30" t="s">
        <v>113</v>
      </c>
      <c r="B50" s="47">
        <v>0</v>
      </c>
      <c r="C50" s="11"/>
    </row>
    <row r="51" spans="1:3" x14ac:dyDescent="0.3">
      <c r="A51" s="42" t="s">
        <v>31</v>
      </c>
      <c r="B51" s="35">
        <v>0</v>
      </c>
      <c r="C51" s="11"/>
    </row>
    <row r="52" spans="1:3" x14ac:dyDescent="0.3">
      <c r="A52" s="42" t="s">
        <v>35</v>
      </c>
      <c r="B52" s="35">
        <v>0</v>
      </c>
      <c r="C52" s="11"/>
    </row>
    <row r="53" spans="1:3" x14ac:dyDescent="0.3">
      <c r="A53" s="51" t="s">
        <v>55</v>
      </c>
      <c r="B53" s="12">
        <v>0</v>
      </c>
      <c r="C53" s="11"/>
    </row>
    <row r="54" spans="1:3" x14ac:dyDescent="0.3">
      <c r="A54" s="36" t="s">
        <v>67</v>
      </c>
      <c r="B54" s="47">
        <v>4108.92</v>
      </c>
      <c r="C54" s="11"/>
    </row>
    <row r="55" spans="1:3" x14ac:dyDescent="0.3">
      <c r="A55" s="36" t="s">
        <v>94</v>
      </c>
      <c r="B55" s="47">
        <v>7706</v>
      </c>
      <c r="C55" s="11"/>
    </row>
    <row r="56" spans="1:3" x14ac:dyDescent="0.3">
      <c r="A56" s="36" t="s">
        <v>95</v>
      </c>
      <c r="B56" s="47">
        <v>6206.64</v>
      </c>
      <c r="C56" s="11"/>
    </row>
    <row r="57" spans="1:3" x14ac:dyDescent="0.3">
      <c r="A57" s="36" t="s">
        <v>124</v>
      </c>
      <c r="B57" s="47">
        <v>0</v>
      </c>
      <c r="C57" s="11"/>
    </row>
    <row r="58" spans="1:3" x14ac:dyDescent="0.3">
      <c r="A58" s="36" t="s">
        <v>141</v>
      </c>
      <c r="B58" s="47">
        <v>0</v>
      </c>
      <c r="C58" s="11"/>
    </row>
    <row r="59" spans="1:3" x14ac:dyDescent="0.3">
      <c r="A59" s="34" t="s">
        <v>42</v>
      </c>
      <c r="B59" s="29">
        <f>SUM(B42++B45+B51+B52+B58+B55+B56+B54)</f>
        <v>6565541.3199999994</v>
      </c>
      <c r="C59" s="73"/>
    </row>
    <row r="60" spans="1:3" x14ac:dyDescent="0.3">
      <c r="A60" s="60" t="s">
        <v>5</v>
      </c>
      <c r="B60" s="20"/>
      <c r="C60" s="73"/>
    </row>
    <row r="61" spans="1:3" x14ac:dyDescent="0.3">
      <c r="A61" s="52" t="s">
        <v>39</v>
      </c>
      <c r="B61" s="35">
        <f>SUM(B62+B63+B64+B66)</f>
        <v>0</v>
      </c>
      <c r="C61" s="73"/>
    </row>
    <row r="62" spans="1:3" x14ac:dyDescent="0.3">
      <c r="A62" s="30" t="s">
        <v>98</v>
      </c>
      <c r="B62" s="50">
        <v>0</v>
      </c>
      <c r="C62" s="73"/>
    </row>
    <row r="63" spans="1:3" x14ac:dyDescent="0.3">
      <c r="A63" s="30" t="s">
        <v>99</v>
      </c>
      <c r="B63" s="50">
        <v>0</v>
      </c>
      <c r="C63" s="73"/>
    </row>
    <row r="64" spans="1:3" x14ac:dyDescent="0.3">
      <c r="A64" s="30" t="s">
        <v>101</v>
      </c>
      <c r="B64" s="50">
        <v>0</v>
      </c>
      <c r="C64" s="73"/>
    </row>
    <row r="65" spans="1:3" x14ac:dyDescent="0.3">
      <c r="A65" s="30" t="s">
        <v>100</v>
      </c>
      <c r="B65" s="50">
        <v>0</v>
      </c>
      <c r="C65" s="73"/>
    </row>
    <row r="66" spans="1:3" x14ac:dyDescent="0.3">
      <c r="A66" s="30" t="s">
        <v>114</v>
      </c>
      <c r="B66" s="50">
        <v>0</v>
      </c>
      <c r="C66" s="73"/>
    </row>
    <row r="67" spans="1:3" x14ac:dyDescent="0.3">
      <c r="A67" s="52" t="s">
        <v>28</v>
      </c>
      <c r="B67" s="35">
        <v>0</v>
      </c>
      <c r="C67" s="73"/>
    </row>
    <row r="68" spans="1:3" x14ac:dyDescent="0.3">
      <c r="A68" s="53" t="s">
        <v>43</v>
      </c>
      <c r="B68" s="29">
        <f>SUM(B61+B67)</f>
        <v>0</v>
      </c>
      <c r="C68" s="73"/>
    </row>
    <row r="69" spans="1:3" x14ac:dyDescent="0.3">
      <c r="A69" s="21" t="s">
        <v>6</v>
      </c>
      <c r="B69" s="22"/>
      <c r="C69" s="71"/>
    </row>
    <row r="70" spans="1:3" x14ac:dyDescent="0.3">
      <c r="A70" s="61" t="s">
        <v>40</v>
      </c>
      <c r="B70" s="54">
        <f>SUM(B71+B72+B73+B75)</f>
        <v>5744448.8399999999</v>
      </c>
      <c r="C70" s="71"/>
    </row>
    <row r="71" spans="1:3" x14ac:dyDescent="0.3">
      <c r="A71" s="30" t="s">
        <v>96</v>
      </c>
      <c r="B71" s="55">
        <v>5348164.74</v>
      </c>
      <c r="C71" s="71"/>
    </row>
    <row r="72" spans="1:3" x14ac:dyDescent="0.3">
      <c r="A72" s="30" t="s">
        <v>97</v>
      </c>
      <c r="B72" s="55">
        <v>0</v>
      </c>
      <c r="C72" s="71"/>
    </row>
    <row r="73" spans="1:3" x14ac:dyDescent="0.3">
      <c r="A73" s="30" t="s">
        <v>102</v>
      </c>
      <c r="B73" s="55">
        <v>0</v>
      </c>
      <c r="C73" s="71"/>
    </row>
    <row r="74" spans="1:3" x14ac:dyDescent="0.3">
      <c r="A74" s="30" t="s">
        <v>103</v>
      </c>
      <c r="B74" s="55">
        <v>0</v>
      </c>
      <c r="C74" s="71"/>
    </row>
    <row r="75" spans="1:3" x14ac:dyDescent="0.3">
      <c r="A75" s="30" t="s">
        <v>125</v>
      </c>
      <c r="B75" s="55">
        <v>396284.1</v>
      </c>
      <c r="C75" s="71"/>
    </row>
    <row r="76" spans="1:3" x14ac:dyDescent="0.3">
      <c r="A76" s="62" t="s">
        <v>54</v>
      </c>
      <c r="B76" s="56">
        <v>0</v>
      </c>
      <c r="C76" s="71"/>
    </row>
    <row r="77" spans="1:3" x14ac:dyDescent="0.3">
      <c r="A77" s="62" t="s">
        <v>79</v>
      </c>
      <c r="B77" s="56">
        <v>11487.61</v>
      </c>
      <c r="C77" s="71"/>
    </row>
    <row r="78" spans="1:3" x14ac:dyDescent="0.3">
      <c r="A78" s="62" t="s">
        <v>82</v>
      </c>
      <c r="B78" s="56">
        <v>0</v>
      </c>
      <c r="C78" s="71"/>
    </row>
    <row r="79" spans="1:3" x14ac:dyDescent="0.3">
      <c r="A79" s="63" t="s">
        <v>44</v>
      </c>
      <c r="B79" s="57">
        <f>B70+B76</f>
        <v>5744448.8399999999</v>
      </c>
      <c r="C79" s="71"/>
    </row>
    <row r="80" spans="1:3" x14ac:dyDescent="0.3">
      <c r="A80" s="19" t="s">
        <v>7</v>
      </c>
      <c r="B80" s="23"/>
      <c r="C80" s="71"/>
    </row>
    <row r="81" spans="1:3" x14ac:dyDescent="0.3">
      <c r="A81" s="19" t="s">
        <v>8</v>
      </c>
      <c r="B81" s="65">
        <f>SUM(B82+B83+B84+B86+B90)</f>
        <v>6367791.6799999997</v>
      </c>
      <c r="C81" s="10"/>
    </row>
    <row r="82" spans="1:3" x14ac:dyDescent="0.3">
      <c r="A82" s="43" t="s">
        <v>9</v>
      </c>
      <c r="B82" s="64">
        <v>1608722.83</v>
      </c>
      <c r="C82" s="11"/>
    </row>
    <row r="83" spans="1:3" x14ac:dyDescent="0.3">
      <c r="A83" s="45" t="s">
        <v>10</v>
      </c>
      <c r="B83" s="64">
        <v>3145745.1</v>
      </c>
      <c r="C83" s="11"/>
    </row>
    <row r="84" spans="1:3" x14ac:dyDescent="0.3">
      <c r="A84" s="45" t="s">
        <v>11</v>
      </c>
      <c r="B84" s="64">
        <v>1376342.63</v>
      </c>
      <c r="C84" s="11"/>
    </row>
    <row r="85" spans="1:3" x14ac:dyDescent="0.3">
      <c r="A85" s="43" t="s">
        <v>12</v>
      </c>
      <c r="B85" s="64">
        <v>0</v>
      </c>
      <c r="C85" s="11"/>
    </row>
    <row r="86" spans="1:3" x14ac:dyDescent="0.3">
      <c r="A86" s="43" t="s">
        <v>13</v>
      </c>
      <c r="B86" s="64">
        <v>236981.12</v>
      </c>
      <c r="C86" s="11"/>
    </row>
    <row r="87" spans="1:3" x14ac:dyDescent="0.3">
      <c r="A87" s="43" t="s">
        <v>14</v>
      </c>
      <c r="B87" s="44">
        <f>SUM(B88+B89)</f>
        <v>638592.51</v>
      </c>
      <c r="C87" s="11"/>
    </row>
    <row r="88" spans="1:3" x14ac:dyDescent="0.3">
      <c r="A88" s="46" t="s">
        <v>33</v>
      </c>
      <c r="B88" s="47">
        <v>633509.26</v>
      </c>
      <c r="C88" s="11"/>
    </row>
    <row r="89" spans="1:3" x14ac:dyDescent="0.3">
      <c r="A89" s="46" t="s">
        <v>34</v>
      </c>
      <c r="B89" s="47">
        <v>5083.25</v>
      </c>
      <c r="C89" s="11"/>
    </row>
    <row r="90" spans="1:3" x14ac:dyDescent="0.3">
      <c r="A90" s="46" t="s">
        <v>109</v>
      </c>
      <c r="B90" s="47">
        <v>0</v>
      </c>
      <c r="C90" s="11"/>
    </row>
    <row r="91" spans="1:3" ht="28.8" x14ac:dyDescent="0.3">
      <c r="A91" s="43" t="s">
        <v>15</v>
      </c>
      <c r="B91" s="44">
        <v>0</v>
      </c>
      <c r="C91" s="11"/>
    </row>
    <row r="92" spans="1:3" x14ac:dyDescent="0.3">
      <c r="A92" s="43" t="s">
        <v>32</v>
      </c>
      <c r="B92" s="44">
        <f>SUM(B93+B94+B95+B96+B97)</f>
        <v>355154.08</v>
      </c>
      <c r="C92" s="11"/>
    </row>
    <row r="93" spans="1:3" x14ac:dyDescent="0.3">
      <c r="A93" s="32" t="s">
        <v>68</v>
      </c>
      <c r="B93" s="47">
        <v>53086.400000000001</v>
      </c>
      <c r="C93" s="11"/>
    </row>
    <row r="94" spans="1:3" x14ac:dyDescent="0.3">
      <c r="A94" s="32" t="s">
        <v>69</v>
      </c>
      <c r="B94" s="47">
        <v>201489.87</v>
      </c>
      <c r="C94" s="11"/>
    </row>
    <row r="95" spans="1:3" x14ac:dyDescent="0.3">
      <c r="A95" s="32" t="s">
        <v>70</v>
      </c>
      <c r="B95" s="47">
        <v>98830.21</v>
      </c>
      <c r="C95" s="11"/>
    </row>
    <row r="96" spans="1:3" x14ac:dyDescent="0.3">
      <c r="A96" s="32" t="s">
        <v>71</v>
      </c>
      <c r="B96" s="47">
        <v>1053.1500000000001</v>
      </c>
      <c r="C96" s="11"/>
    </row>
    <row r="97" spans="1:3" x14ac:dyDescent="0.3">
      <c r="A97" s="32" t="s">
        <v>72</v>
      </c>
      <c r="B97" s="47">
        <v>694.45</v>
      </c>
      <c r="C97" s="11"/>
    </row>
    <row r="98" spans="1:3" x14ac:dyDescent="0.3">
      <c r="A98" s="32" t="s">
        <v>115</v>
      </c>
      <c r="B98" s="47">
        <v>0</v>
      </c>
      <c r="C98" s="11"/>
    </row>
    <row r="99" spans="1:3" x14ac:dyDescent="0.3">
      <c r="A99" s="32" t="s">
        <v>120</v>
      </c>
      <c r="B99" s="47">
        <v>0</v>
      </c>
      <c r="C99" s="11"/>
    </row>
    <row r="100" spans="1:3" x14ac:dyDescent="0.3">
      <c r="A100" s="32" t="s">
        <v>147</v>
      </c>
      <c r="B100" s="47">
        <v>7706</v>
      </c>
      <c r="C100" s="11"/>
    </row>
    <row r="101" spans="1:3" x14ac:dyDescent="0.3">
      <c r="A101" s="31" t="s">
        <v>73</v>
      </c>
      <c r="B101" s="66">
        <f>SUM(B81,B87,B92)</f>
        <v>7361538.2699999996</v>
      </c>
      <c r="C101" s="11"/>
    </row>
    <row r="102" spans="1:3" x14ac:dyDescent="0.3">
      <c r="A102" s="19" t="s">
        <v>16</v>
      </c>
      <c r="B102" s="19"/>
      <c r="C102" s="73"/>
    </row>
    <row r="103" spans="1:3" x14ac:dyDescent="0.3">
      <c r="A103" s="32" t="s">
        <v>30</v>
      </c>
      <c r="B103" s="12">
        <v>0</v>
      </c>
      <c r="C103" s="73"/>
    </row>
    <row r="104" spans="1:3" x14ac:dyDescent="0.3">
      <c r="A104" s="31" t="s">
        <v>22</v>
      </c>
      <c r="B104" s="29">
        <f>SUM(B103:B103)</f>
        <v>0</v>
      </c>
      <c r="C104" s="71"/>
    </row>
    <row r="105" spans="1:3" ht="14.25" customHeight="1" x14ac:dyDescent="0.3">
      <c r="A105" s="31" t="s">
        <v>45</v>
      </c>
      <c r="B105" s="29">
        <f>B101+B104</f>
        <v>7361538.2699999996</v>
      </c>
      <c r="C105" s="71"/>
    </row>
    <row r="106" spans="1:3" x14ac:dyDescent="0.3">
      <c r="A106" s="31"/>
      <c r="B106" s="33"/>
      <c r="C106" s="71"/>
    </row>
    <row r="107" spans="1:3" x14ac:dyDescent="0.3">
      <c r="A107" s="21" t="s">
        <v>17</v>
      </c>
      <c r="B107" s="22"/>
      <c r="C107" s="71"/>
    </row>
    <row r="108" spans="1:3" x14ac:dyDescent="0.3">
      <c r="A108" s="32" t="s">
        <v>48</v>
      </c>
      <c r="B108" s="12">
        <v>0</v>
      </c>
      <c r="C108" s="73"/>
    </row>
    <row r="109" spans="1:3" x14ac:dyDescent="0.3">
      <c r="A109" s="32" t="s">
        <v>47</v>
      </c>
      <c r="B109" s="12">
        <v>0</v>
      </c>
      <c r="C109" s="70"/>
    </row>
    <row r="110" spans="1:3" x14ac:dyDescent="0.3">
      <c r="A110" s="31" t="s">
        <v>46</v>
      </c>
      <c r="B110" s="29">
        <f>B108+B109</f>
        <v>0</v>
      </c>
      <c r="C110" s="70"/>
    </row>
    <row r="111" spans="1:3" s="13" customFormat="1" ht="14.25" customHeight="1" x14ac:dyDescent="0.3">
      <c r="A111" s="79"/>
      <c r="B111" s="79"/>
      <c r="C111" s="14"/>
    </row>
    <row r="112" spans="1:3" x14ac:dyDescent="0.3">
      <c r="A112" s="17" t="s">
        <v>148</v>
      </c>
      <c r="B112" s="24"/>
      <c r="C112" s="72"/>
    </row>
    <row r="113" spans="1:3" x14ac:dyDescent="0.3">
      <c r="A113" s="30" t="s">
        <v>18</v>
      </c>
      <c r="B113" s="12">
        <v>0</v>
      </c>
      <c r="C113" s="72"/>
    </row>
    <row r="114" spans="1:3" x14ac:dyDescent="0.3">
      <c r="A114" s="40" t="s">
        <v>50</v>
      </c>
      <c r="B114" s="35">
        <f>SUM(B115+B116+B117+B118+B119+B120)</f>
        <v>1046695.29</v>
      </c>
      <c r="C114" s="72"/>
    </row>
    <row r="115" spans="1:3" x14ac:dyDescent="0.3">
      <c r="A115" s="30" t="s">
        <v>74</v>
      </c>
      <c r="B115" s="12">
        <v>0</v>
      </c>
      <c r="C115" s="72"/>
    </row>
    <row r="116" spans="1:3" x14ac:dyDescent="0.3">
      <c r="A116" s="30" t="s">
        <v>104</v>
      </c>
      <c r="B116" s="12">
        <v>0</v>
      </c>
      <c r="C116" s="72"/>
    </row>
    <row r="117" spans="1:3" x14ac:dyDescent="0.3">
      <c r="A117" s="30" t="s">
        <v>105</v>
      </c>
      <c r="B117" s="12">
        <v>0</v>
      </c>
      <c r="C117" s="72"/>
    </row>
    <row r="118" spans="1:3" x14ac:dyDescent="0.3">
      <c r="A118" s="30" t="s">
        <v>75</v>
      </c>
      <c r="B118" s="12">
        <v>0</v>
      </c>
      <c r="C118" s="72"/>
    </row>
    <row r="119" spans="1:3" x14ac:dyDescent="0.3">
      <c r="A119" s="30" t="s">
        <v>76</v>
      </c>
      <c r="B119" s="12">
        <v>0</v>
      </c>
      <c r="C119" s="72"/>
    </row>
    <row r="120" spans="1:3" x14ac:dyDescent="0.3">
      <c r="A120" s="30" t="s">
        <v>77</v>
      </c>
      <c r="B120" s="12">
        <v>1046695.29</v>
      </c>
      <c r="C120" s="72"/>
    </row>
    <row r="121" spans="1:3" x14ac:dyDescent="0.3">
      <c r="A121" s="40" t="s">
        <v>51</v>
      </c>
      <c r="B121" s="35">
        <f>SUM(B122+B123+B124+B126+B125)</f>
        <v>3444284.5799999996</v>
      </c>
      <c r="C121" s="72"/>
    </row>
    <row r="122" spans="1:3" x14ac:dyDescent="0.3">
      <c r="A122" s="30" t="s">
        <v>78</v>
      </c>
      <c r="B122" s="12">
        <v>1671621.91</v>
      </c>
      <c r="C122" s="72"/>
    </row>
    <row r="123" spans="1:3" x14ac:dyDescent="0.3">
      <c r="A123" s="30" t="s">
        <v>106</v>
      </c>
      <c r="B123" s="12">
        <v>1738044.39</v>
      </c>
      <c r="C123" s="72"/>
    </row>
    <row r="124" spans="1:3" x14ac:dyDescent="0.3">
      <c r="A124" s="30" t="s">
        <v>107</v>
      </c>
      <c r="B124" s="12">
        <v>34618.28</v>
      </c>
      <c r="C124" s="72"/>
    </row>
    <row r="125" spans="1:3" x14ac:dyDescent="0.3">
      <c r="A125" s="30" t="s">
        <v>117</v>
      </c>
      <c r="B125" s="12">
        <v>0</v>
      </c>
      <c r="C125" s="72"/>
    </row>
    <row r="126" spans="1:3" x14ac:dyDescent="0.3">
      <c r="A126" s="30" t="s">
        <v>81</v>
      </c>
      <c r="B126" s="12">
        <v>0</v>
      </c>
      <c r="C126" s="72"/>
    </row>
    <row r="127" spans="1:3" x14ac:dyDescent="0.3">
      <c r="A127" s="31" t="s">
        <v>23</v>
      </c>
      <c r="B127" s="29">
        <f>SUM(B114+B121)</f>
        <v>4490979.8699999992</v>
      </c>
      <c r="C127" s="72"/>
    </row>
    <row r="128" spans="1:3" x14ac:dyDescent="0.3">
      <c r="A128" t="s">
        <v>36</v>
      </c>
      <c r="B128" s="1"/>
      <c r="C128" s="70"/>
    </row>
    <row r="129" spans="1:3" ht="15" thickBot="1" x14ac:dyDescent="0.35">
      <c r="A129" s="25" t="s">
        <v>19</v>
      </c>
      <c r="B129" s="26"/>
      <c r="C129" s="70"/>
    </row>
    <row r="130" spans="1:3" ht="15" thickBot="1" x14ac:dyDescent="0.35">
      <c r="A130" s="28" t="s">
        <v>83</v>
      </c>
      <c r="B130" s="68">
        <v>65764.990000000005</v>
      </c>
      <c r="C130" s="70"/>
    </row>
    <row r="131" spans="1:3" x14ac:dyDescent="0.3">
      <c r="A131" s="28" t="s">
        <v>56</v>
      </c>
      <c r="B131" s="29">
        <v>0</v>
      </c>
      <c r="C131" s="70"/>
    </row>
    <row r="132" spans="1:3" x14ac:dyDescent="0.3">
      <c r="A132" s="28" t="s">
        <v>108</v>
      </c>
      <c r="B132" s="29">
        <v>0</v>
      </c>
      <c r="C132" s="70"/>
    </row>
    <row r="133" spans="1:3" s="69" customFormat="1" x14ac:dyDescent="0.3">
      <c r="A133" s="25" t="s">
        <v>20</v>
      </c>
      <c r="B133" s="27">
        <f>B130+B131+B132</f>
        <v>65764.990000000005</v>
      </c>
    </row>
    <row r="134" spans="1:3" s="69" customFormat="1" ht="19.2" customHeight="1" x14ac:dyDescent="0.3">
      <c r="A134" s="80" t="s">
        <v>57</v>
      </c>
      <c r="B134" s="81"/>
    </row>
    <row r="135" spans="1:3" s="69" customFormat="1" ht="15.45" customHeight="1" x14ac:dyDescent="0.3">
      <c r="A135" s="39"/>
      <c r="B135" s="38"/>
    </row>
    <row r="136" spans="1:3" s="69" customFormat="1" ht="15.75" customHeight="1" x14ac:dyDescent="0.3">
      <c r="A136" s="16" t="s">
        <v>84</v>
      </c>
      <c r="B136" s="15" t="s">
        <v>149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11:B111"/>
    <mergeCell ref="A134:B134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BD38-517B-4FBF-B8CE-9B701FAA47C3}">
  <sheetPr>
    <tabColor rgb="FF00B0F0"/>
    <pageSetUpPr fitToPage="1"/>
  </sheetPr>
  <dimension ref="A1:C135"/>
  <sheetViews>
    <sheetView showGridLines="0" zoomScale="90" zoomScaleNormal="90" zoomScaleSheetLayoutView="70" zoomScalePageLayoutView="70" workbookViewId="0">
      <selection activeCell="A36" sqref="A36"/>
    </sheetView>
  </sheetViews>
  <sheetFormatPr defaultColWidth="41.6640625" defaultRowHeight="14.4" x14ac:dyDescent="0.3"/>
  <cols>
    <col min="1" max="1" width="108.6640625" customWidth="1"/>
    <col min="2" max="2" width="43.33203125" customWidth="1"/>
    <col min="3" max="3" width="25.6640625" style="69" customWidth="1"/>
  </cols>
  <sheetData>
    <row r="1" spans="1:3" ht="121.5" customHeight="1" x14ac:dyDescent="0.3">
      <c r="A1" s="83"/>
      <c r="B1" s="83"/>
    </row>
    <row r="2" spans="1:3" x14ac:dyDescent="0.3">
      <c r="A2" s="84" t="s">
        <v>0</v>
      </c>
      <c r="B2" s="84"/>
      <c r="C2" s="70"/>
    </row>
    <row r="3" spans="1:3" x14ac:dyDescent="0.3">
      <c r="A3" s="84"/>
      <c r="B3" s="84"/>
      <c r="C3" s="70"/>
    </row>
    <row r="4" spans="1:3" x14ac:dyDescent="0.3">
      <c r="A4" s="84"/>
      <c r="B4" s="84"/>
      <c r="C4" s="70"/>
    </row>
    <row r="5" spans="1:3" x14ac:dyDescent="0.3">
      <c r="A5" s="84"/>
      <c r="B5" s="84"/>
      <c r="C5" s="70"/>
    </row>
    <row r="6" spans="1:3" x14ac:dyDescent="0.3">
      <c r="A6" s="84"/>
      <c r="B6" s="84"/>
      <c r="C6" s="70"/>
    </row>
    <row r="7" spans="1:3" x14ac:dyDescent="0.3">
      <c r="A7" s="84"/>
      <c r="B7" s="84"/>
      <c r="C7" s="67"/>
    </row>
    <row r="8" spans="1:3" ht="23.25" customHeight="1" x14ac:dyDescent="0.3">
      <c r="A8" s="85" t="s">
        <v>58</v>
      </c>
      <c r="B8" s="85"/>
      <c r="C8" s="67"/>
    </row>
    <row r="9" spans="1:3" ht="23.25" customHeight="1" x14ac:dyDescent="0.3">
      <c r="A9" s="85"/>
      <c r="B9" s="85"/>
      <c r="C9" s="67"/>
    </row>
    <row r="10" spans="1:3" x14ac:dyDescent="0.3">
      <c r="A10" s="86" t="s">
        <v>24</v>
      </c>
      <c r="B10" s="86"/>
      <c r="C10" s="70"/>
    </row>
    <row r="11" spans="1:3" x14ac:dyDescent="0.3">
      <c r="A11" s="2" t="s">
        <v>21</v>
      </c>
      <c r="B11" s="3"/>
      <c r="C11" s="70"/>
    </row>
    <row r="12" spans="1:3" x14ac:dyDescent="0.3">
      <c r="A12" s="82" t="s">
        <v>59</v>
      </c>
      <c r="B12" s="82"/>
    </row>
    <row r="13" spans="1:3" x14ac:dyDescent="0.3">
      <c r="A13" s="4" t="s">
        <v>60</v>
      </c>
      <c r="B13" s="3"/>
      <c r="C13" s="70"/>
    </row>
    <row r="14" spans="1:3" x14ac:dyDescent="0.3">
      <c r="A14" s="82" t="s">
        <v>61</v>
      </c>
      <c r="B14" s="82"/>
      <c r="C14" s="70"/>
    </row>
    <row r="15" spans="1:3" x14ac:dyDescent="0.3">
      <c r="A15" s="48" t="s">
        <v>29</v>
      </c>
      <c r="B15" s="3"/>
      <c r="C15" s="70"/>
    </row>
    <row r="16" spans="1:3" x14ac:dyDescent="0.3">
      <c r="A16" s="58" t="s">
        <v>146</v>
      </c>
      <c r="B16" s="59"/>
      <c r="C16" s="70"/>
    </row>
    <row r="17" spans="1:3" x14ac:dyDescent="0.3">
      <c r="A17" s="75" t="s">
        <v>145</v>
      </c>
      <c r="B17" s="76"/>
      <c r="C17" s="70"/>
    </row>
    <row r="18" spans="1:3" x14ac:dyDescent="0.3">
      <c r="A18" s="4"/>
      <c r="B18" s="3"/>
      <c r="C18" s="70"/>
    </row>
    <row r="19" spans="1:3" s="7" customFormat="1" x14ac:dyDescent="0.3">
      <c r="A19" s="49" t="s">
        <v>26</v>
      </c>
      <c r="B19" s="74">
        <v>5630087.6200000001</v>
      </c>
      <c r="C19" s="71"/>
    </row>
    <row r="20" spans="1:3" s="7" customFormat="1" x14ac:dyDescent="0.3">
      <c r="A20" s="49" t="s">
        <v>27</v>
      </c>
      <c r="B20" s="12">
        <v>0</v>
      </c>
      <c r="C20" s="71"/>
    </row>
    <row r="21" spans="1:3" s="7" customFormat="1" x14ac:dyDescent="0.3">
      <c r="A21" s="5"/>
      <c r="B21" s="6"/>
      <c r="C21" s="71"/>
    </row>
    <row r="22" spans="1:3" ht="25.8" x14ac:dyDescent="0.3">
      <c r="A22" s="77" t="s">
        <v>1</v>
      </c>
      <c r="B22" s="77"/>
    </row>
    <row r="23" spans="1:3" ht="11.25" customHeight="1" x14ac:dyDescent="0.3">
      <c r="A23" s="8"/>
      <c r="B23" s="78" t="s">
        <v>25</v>
      </c>
    </row>
    <row r="24" spans="1:3" ht="14.25" customHeight="1" x14ac:dyDescent="0.3">
      <c r="A24" s="9" t="s">
        <v>140</v>
      </c>
      <c r="B24" s="78"/>
      <c r="C24" s="10"/>
    </row>
    <row r="25" spans="1:3" x14ac:dyDescent="0.3">
      <c r="A25" s="17" t="s">
        <v>2</v>
      </c>
      <c r="B25" s="18"/>
      <c r="C25" s="11"/>
    </row>
    <row r="26" spans="1:3" x14ac:dyDescent="0.3">
      <c r="A26" s="40" t="s">
        <v>3</v>
      </c>
      <c r="B26" s="35">
        <v>0</v>
      </c>
      <c r="C26" s="72"/>
    </row>
    <row r="27" spans="1:3" x14ac:dyDescent="0.3">
      <c r="A27" s="40" t="s">
        <v>52</v>
      </c>
      <c r="B27" s="35">
        <f>SUM(B28:B33)</f>
        <v>1997.67</v>
      </c>
      <c r="C27" s="72"/>
    </row>
    <row r="28" spans="1:3" x14ac:dyDescent="0.3">
      <c r="A28" s="30" t="s">
        <v>62</v>
      </c>
      <c r="B28" s="12">
        <v>0</v>
      </c>
      <c r="C28" s="72"/>
    </row>
    <row r="29" spans="1:3" x14ac:dyDescent="0.3">
      <c r="A29" s="30" t="s">
        <v>85</v>
      </c>
      <c r="B29" s="12">
        <v>0</v>
      </c>
      <c r="C29" s="72"/>
    </row>
    <row r="30" spans="1:3" x14ac:dyDescent="0.3">
      <c r="A30" s="30" t="s">
        <v>86</v>
      </c>
      <c r="B30" s="12">
        <v>0</v>
      </c>
      <c r="C30" s="72"/>
    </row>
    <row r="31" spans="1:3" x14ac:dyDescent="0.3">
      <c r="A31" s="30" t="s">
        <v>63</v>
      </c>
      <c r="B31" s="12">
        <v>0</v>
      </c>
      <c r="C31" s="72"/>
    </row>
    <row r="32" spans="1:3" x14ac:dyDescent="0.3">
      <c r="A32" s="30" t="s">
        <v>88</v>
      </c>
      <c r="B32" s="12">
        <v>0</v>
      </c>
      <c r="C32" s="72"/>
    </row>
    <row r="33" spans="1:3" x14ac:dyDescent="0.3">
      <c r="A33" s="30" t="s">
        <v>89</v>
      </c>
      <c r="B33" s="12">
        <v>1997.67</v>
      </c>
      <c r="C33" s="72"/>
    </row>
    <row r="34" spans="1:3" x14ac:dyDescent="0.3">
      <c r="A34" s="40" t="s">
        <v>53</v>
      </c>
      <c r="B34" s="35">
        <f>SUM(B35:B39)</f>
        <v>5837177.6799999997</v>
      </c>
      <c r="C34" s="72"/>
    </row>
    <row r="35" spans="1:3" x14ac:dyDescent="0.3">
      <c r="A35" s="30" t="s">
        <v>65</v>
      </c>
      <c r="B35" s="12">
        <v>4042551.5</v>
      </c>
      <c r="C35" s="72"/>
    </row>
    <row r="36" spans="1:3" x14ac:dyDescent="0.3">
      <c r="A36" s="30" t="s">
        <v>92</v>
      </c>
      <c r="B36" s="12">
        <v>1414258.75</v>
      </c>
      <c r="C36" s="72"/>
    </row>
    <row r="37" spans="1:3" x14ac:dyDescent="0.3">
      <c r="A37" s="30" t="s">
        <v>93</v>
      </c>
      <c r="B37" s="12">
        <v>33895.870000000003</v>
      </c>
      <c r="C37" s="72"/>
    </row>
    <row r="38" spans="1:3" x14ac:dyDescent="0.3">
      <c r="A38" s="30" t="s">
        <v>80</v>
      </c>
      <c r="B38" s="12">
        <v>0</v>
      </c>
      <c r="C38" s="72"/>
    </row>
    <row r="39" spans="1:3" x14ac:dyDescent="0.3">
      <c r="A39" s="30" t="s">
        <v>113</v>
      </c>
      <c r="B39" s="12">
        <v>346471.56</v>
      </c>
      <c r="C39" s="72"/>
    </row>
    <row r="40" spans="1:3" x14ac:dyDescent="0.3">
      <c r="A40" s="37" t="s">
        <v>49</v>
      </c>
      <c r="B40" s="29">
        <f>SUM(B26+B27+B34)</f>
        <v>5839175.3499999996</v>
      </c>
      <c r="C40" s="72"/>
    </row>
    <row r="41" spans="1:3" x14ac:dyDescent="0.3">
      <c r="A41" s="17" t="s">
        <v>4</v>
      </c>
      <c r="B41" s="17"/>
      <c r="C41" s="10"/>
    </row>
    <row r="42" spans="1:3" x14ac:dyDescent="0.3">
      <c r="A42" s="41" t="s">
        <v>37</v>
      </c>
      <c r="B42" s="44">
        <f>SUM(B43+B44)</f>
        <v>6227977.0499999998</v>
      </c>
      <c r="C42" s="11"/>
    </row>
    <row r="43" spans="1:3" x14ac:dyDescent="0.3">
      <c r="A43" s="30" t="s">
        <v>64</v>
      </c>
      <c r="B43" s="47">
        <v>6182768.0999999996</v>
      </c>
      <c r="C43" s="11"/>
    </row>
    <row r="44" spans="1:3" ht="15.45" customHeight="1" x14ac:dyDescent="0.3">
      <c r="A44" s="41" t="s">
        <v>38</v>
      </c>
      <c r="B44" s="50">
        <v>45208.95</v>
      </c>
      <c r="C44" s="11"/>
    </row>
    <row r="45" spans="1:3" x14ac:dyDescent="0.3">
      <c r="A45" s="42" t="s">
        <v>41</v>
      </c>
      <c r="B45" s="35">
        <f>SUM(B46:B50)</f>
        <v>64954.060000000005</v>
      </c>
      <c r="C45" s="11"/>
    </row>
    <row r="46" spans="1:3" x14ac:dyDescent="0.3">
      <c r="A46" s="30" t="s">
        <v>87</v>
      </c>
      <c r="B46" s="47">
        <v>45256.15</v>
      </c>
      <c r="C46" s="11"/>
    </row>
    <row r="47" spans="1:3" x14ac:dyDescent="0.3">
      <c r="A47" s="30" t="s">
        <v>90</v>
      </c>
      <c r="B47" s="47">
        <v>15427.07</v>
      </c>
      <c r="C47" s="11"/>
    </row>
    <row r="48" spans="1:3" x14ac:dyDescent="0.3">
      <c r="A48" s="30" t="s">
        <v>91</v>
      </c>
      <c r="B48" s="47">
        <v>373.72</v>
      </c>
      <c r="C48" s="11"/>
    </row>
    <row r="49" spans="1:3" x14ac:dyDescent="0.3">
      <c r="A49" s="30" t="s">
        <v>66</v>
      </c>
      <c r="B49" s="47">
        <v>0</v>
      </c>
      <c r="C49" s="11"/>
    </row>
    <row r="50" spans="1:3" x14ac:dyDescent="0.3">
      <c r="A50" s="30" t="s">
        <v>113</v>
      </c>
      <c r="B50" s="47">
        <v>3897.12</v>
      </c>
      <c r="C50" s="11"/>
    </row>
    <row r="51" spans="1:3" x14ac:dyDescent="0.3">
      <c r="A51" s="42" t="s">
        <v>31</v>
      </c>
      <c r="B51" s="35">
        <v>0</v>
      </c>
      <c r="C51" s="11"/>
    </row>
    <row r="52" spans="1:3" x14ac:dyDescent="0.3">
      <c r="A52" s="42" t="s">
        <v>35</v>
      </c>
      <c r="B52" s="35">
        <v>0</v>
      </c>
      <c r="C52" s="11"/>
    </row>
    <row r="53" spans="1:3" x14ac:dyDescent="0.3">
      <c r="A53" s="51" t="s">
        <v>55</v>
      </c>
      <c r="B53" s="12">
        <v>0</v>
      </c>
      <c r="C53" s="11"/>
    </row>
    <row r="54" spans="1:3" x14ac:dyDescent="0.3">
      <c r="A54" s="36" t="s">
        <v>67</v>
      </c>
      <c r="B54" s="47">
        <v>0</v>
      </c>
      <c r="C54" s="11"/>
    </row>
    <row r="55" spans="1:3" x14ac:dyDescent="0.3">
      <c r="A55" s="36" t="s">
        <v>94</v>
      </c>
      <c r="B55" s="47">
        <v>0</v>
      </c>
      <c r="C55" s="11"/>
    </row>
    <row r="56" spans="1:3" x14ac:dyDescent="0.3">
      <c r="A56" s="36" t="s">
        <v>95</v>
      </c>
      <c r="B56" s="47">
        <v>92788.32</v>
      </c>
      <c r="C56" s="11"/>
    </row>
    <row r="57" spans="1:3" x14ac:dyDescent="0.3">
      <c r="A57" s="36" t="s">
        <v>124</v>
      </c>
      <c r="B57" s="47">
        <v>0</v>
      </c>
      <c r="C57" s="11"/>
    </row>
    <row r="58" spans="1:3" x14ac:dyDescent="0.3">
      <c r="A58" s="36" t="s">
        <v>141</v>
      </c>
      <c r="B58" s="47">
        <v>1098.75</v>
      </c>
      <c r="C58" s="11"/>
    </row>
    <row r="59" spans="1:3" x14ac:dyDescent="0.3">
      <c r="A59" s="34" t="s">
        <v>42</v>
      </c>
      <c r="B59" s="29">
        <f>SUM(B42++B45+B51+B52+B58+B55+B56+B54)</f>
        <v>6386818.1799999997</v>
      </c>
      <c r="C59" s="73"/>
    </row>
    <row r="60" spans="1:3" x14ac:dyDescent="0.3">
      <c r="A60" s="60" t="s">
        <v>5</v>
      </c>
      <c r="B60" s="20"/>
      <c r="C60" s="73"/>
    </row>
    <row r="61" spans="1:3" x14ac:dyDescent="0.3">
      <c r="A61" s="52" t="s">
        <v>39</v>
      </c>
      <c r="B61" s="35">
        <f>SUM(B62+B63+B64+B66)</f>
        <v>6995939.4900000002</v>
      </c>
      <c r="C61" s="73"/>
    </row>
    <row r="62" spans="1:3" x14ac:dyDescent="0.3">
      <c r="A62" s="30" t="s">
        <v>98</v>
      </c>
      <c r="B62" s="50">
        <v>6995939.4900000002</v>
      </c>
      <c r="C62" s="73"/>
    </row>
    <row r="63" spans="1:3" x14ac:dyDescent="0.3">
      <c r="A63" s="30" t="s">
        <v>99</v>
      </c>
      <c r="B63" s="50">
        <v>0</v>
      </c>
      <c r="C63" s="73"/>
    </row>
    <row r="64" spans="1:3" x14ac:dyDescent="0.3">
      <c r="A64" s="30" t="s">
        <v>101</v>
      </c>
      <c r="B64" s="50">
        <v>0</v>
      </c>
      <c r="C64" s="73"/>
    </row>
    <row r="65" spans="1:3" x14ac:dyDescent="0.3">
      <c r="A65" s="30" t="s">
        <v>100</v>
      </c>
      <c r="B65" s="50">
        <v>0</v>
      </c>
      <c r="C65" s="73"/>
    </row>
    <row r="66" spans="1:3" x14ac:dyDescent="0.3">
      <c r="A66" s="30" t="s">
        <v>114</v>
      </c>
      <c r="B66" s="50">
        <v>0</v>
      </c>
      <c r="C66" s="73"/>
    </row>
    <row r="67" spans="1:3" x14ac:dyDescent="0.3">
      <c r="A67" s="52" t="s">
        <v>28</v>
      </c>
      <c r="B67" s="35">
        <v>0</v>
      </c>
      <c r="C67" s="73"/>
    </row>
    <row r="68" spans="1:3" x14ac:dyDescent="0.3">
      <c r="A68" s="53" t="s">
        <v>43</v>
      </c>
      <c r="B68" s="29">
        <f>SUM(B61+B67)</f>
        <v>6995939.4900000002</v>
      </c>
      <c r="C68" s="73"/>
    </row>
    <row r="69" spans="1:3" x14ac:dyDescent="0.3">
      <c r="A69" s="21" t="s">
        <v>6</v>
      </c>
      <c r="B69" s="22"/>
      <c r="C69" s="71"/>
    </row>
    <row r="70" spans="1:3" x14ac:dyDescent="0.3">
      <c r="A70" s="61" t="s">
        <v>40</v>
      </c>
      <c r="B70" s="54">
        <f>SUM(B71+B72+B73+B75)</f>
        <v>0</v>
      </c>
      <c r="C70" s="71"/>
    </row>
    <row r="71" spans="1:3" x14ac:dyDescent="0.3">
      <c r="A71" s="30" t="s">
        <v>96</v>
      </c>
      <c r="B71" s="55">
        <v>0</v>
      </c>
      <c r="C71" s="71"/>
    </row>
    <row r="72" spans="1:3" x14ac:dyDescent="0.3">
      <c r="A72" s="30" t="s">
        <v>97</v>
      </c>
      <c r="B72" s="55">
        <v>0</v>
      </c>
      <c r="C72" s="71"/>
    </row>
    <row r="73" spans="1:3" x14ac:dyDescent="0.3">
      <c r="A73" s="30" t="s">
        <v>102</v>
      </c>
      <c r="B73" s="55">
        <v>0</v>
      </c>
      <c r="C73" s="71"/>
    </row>
    <row r="74" spans="1:3" x14ac:dyDescent="0.3">
      <c r="A74" s="30" t="s">
        <v>103</v>
      </c>
      <c r="B74" s="55">
        <v>0</v>
      </c>
      <c r="C74" s="71"/>
    </row>
    <row r="75" spans="1:3" x14ac:dyDescent="0.3">
      <c r="A75" s="30" t="s">
        <v>125</v>
      </c>
      <c r="B75" s="55">
        <v>0</v>
      </c>
      <c r="C75" s="71"/>
    </row>
    <row r="76" spans="1:3" x14ac:dyDescent="0.3">
      <c r="A76" s="62" t="s">
        <v>54</v>
      </c>
      <c r="B76" s="56">
        <v>0</v>
      </c>
      <c r="C76" s="71"/>
    </row>
    <row r="77" spans="1:3" x14ac:dyDescent="0.3">
      <c r="A77" s="62" t="s">
        <v>79</v>
      </c>
      <c r="B77" s="56">
        <v>6450.18</v>
      </c>
      <c r="C77" s="71"/>
    </row>
    <row r="78" spans="1:3" x14ac:dyDescent="0.3">
      <c r="A78" s="62" t="s">
        <v>82</v>
      </c>
      <c r="B78" s="56">
        <v>0</v>
      </c>
      <c r="C78" s="71"/>
    </row>
    <row r="79" spans="1:3" x14ac:dyDescent="0.3">
      <c r="A79" s="63" t="s">
        <v>44</v>
      </c>
      <c r="B79" s="57">
        <f>B70+B76</f>
        <v>0</v>
      </c>
      <c r="C79" s="71"/>
    </row>
    <row r="80" spans="1:3" x14ac:dyDescent="0.3">
      <c r="A80" s="19" t="s">
        <v>7</v>
      </c>
      <c r="B80" s="23"/>
      <c r="C80" s="71"/>
    </row>
    <row r="81" spans="1:3" x14ac:dyDescent="0.3">
      <c r="A81" s="19" t="s">
        <v>8</v>
      </c>
      <c r="B81" s="65">
        <f>SUM(B82+B83+B84+B86+B90)</f>
        <v>5630367.21</v>
      </c>
      <c r="C81" s="10"/>
    </row>
    <row r="82" spans="1:3" x14ac:dyDescent="0.3">
      <c r="A82" s="43" t="s">
        <v>9</v>
      </c>
      <c r="B82" s="64">
        <v>1584048.5</v>
      </c>
      <c r="C82" s="11"/>
    </row>
    <row r="83" spans="1:3" x14ac:dyDescent="0.3">
      <c r="A83" s="45" t="s">
        <v>10</v>
      </c>
      <c r="B83" s="64">
        <v>2424744.16</v>
      </c>
      <c r="C83" s="11"/>
    </row>
    <row r="84" spans="1:3" x14ac:dyDescent="0.3">
      <c r="A84" s="45" t="s">
        <v>11</v>
      </c>
      <c r="B84" s="64">
        <v>1336959.75</v>
      </c>
      <c r="C84" s="11"/>
    </row>
    <row r="85" spans="1:3" x14ac:dyDescent="0.3">
      <c r="A85" s="43" t="s">
        <v>12</v>
      </c>
      <c r="B85" s="64">
        <v>0</v>
      </c>
      <c r="C85" s="11"/>
    </row>
    <row r="86" spans="1:3" x14ac:dyDescent="0.3">
      <c r="A86" s="43" t="s">
        <v>13</v>
      </c>
      <c r="B86" s="64">
        <v>284614.8</v>
      </c>
      <c r="C86" s="11"/>
    </row>
    <row r="87" spans="1:3" x14ac:dyDescent="0.3">
      <c r="A87" s="43" t="s">
        <v>14</v>
      </c>
      <c r="B87" s="44">
        <f>SUM(B88+B89)</f>
        <v>685857.6</v>
      </c>
      <c r="C87" s="11"/>
    </row>
    <row r="88" spans="1:3" x14ac:dyDescent="0.3">
      <c r="A88" s="46" t="s">
        <v>33</v>
      </c>
      <c r="B88" s="47">
        <v>676916.07</v>
      </c>
      <c r="C88" s="11"/>
    </row>
    <row r="89" spans="1:3" x14ac:dyDescent="0.3">
      <c r="A89" s="46" t="s">
        <v>34</v>
      </c>
      <c r="B89" s="47">
        <v>8941.5300000000007</v>
      </c>
      <c r="C89" s="11"/>
    </row>
    <row r="90" spans="1:3" x14ac:dyDescent="0.3">
      <c r="A90" s="46" t="s">
        <v>109</v>
      </c>
      <c r="B90" s="47">
        <v>0</v>
      </c>
      <c r="C90" s="11"/>
    </row>
    <row r="91" spans="1:3" ht="28.8" x14ac:dyDescent="0.3">
      <c r="A91" s="43" t="s">
        <v>15</v>
      </c>
      <c r="B91" s="44">
        <v>0</v>
      </c>
      <c r="C91" s="11"/>
    </row>
    <row r="92" spans="1:3" x14ac:dyDescent="0.3">
      <c r="A92" s="43" t="s">
        <v>32</v>
      </c>
      <c r="B92" s="44">
        <f>SUM(B93+B94+B95+B96+B99+B98+B97)</f>
        <v>597148.30999999994</v>
      </c>
      <c r="C92" s="11"/>
    </row>
    <row r="93" spans="1:3" x14ac:dyDescent="0.3">
      <c r="A93" s="32" t="s">
        <v>68</v>
      </c>
      <c r="B93" s="47">
        <v>172014.27</v>
      </c>
      <c r="C93" s="11"/>
    </row>
    <row r="94" spans="1:3" x14ac:dyDescent="0.3">
      <c r="A94" s="32" t="s">
        <v>69</v>
      </c>
      <c r="B94" s="47">
        <v>322770.88</v>
      </c>
      <c r="C94" s="11"/>
    </row>
    <row r="95" spans="1:3" x14ac:dyDescent="0.3">
      <c r="A95" s="32" t="s">
        <v>70</v>
      </c>
      <c r="B95" s="47">
        <v>101173.09</v>
      </c>
      <c r="C95" s="11"/>
    </row>
    <row r="96" spans="1:3" x14ac:dyDescent="0.3">
      <c r="A96" s="32" t="s">
        <v>71</v>
      </c>
      <c r="B96" s="47">
        <v>451.35</v>
      </c>
      <c r="C96" s="11"/>
    </row>
    <row r="97" spans="1:3" x14ac:dyDescent="0.3">
      <c r="A97" s="32" t="s">
        <v>72</v>
      </c>
      <c r="B97" s="47">
        <v>738.72</v>
      </c>
      <c r="C97" s="11"/>
    </row>
    <row r="98" spans="1:3" x14ac:dyDescent="0.3">
      <c r="A98" s="32" t="s">
        <v>115</v>
      </c>
      <c r="B98" s="47">
        <v>0</v>
      </c>
      <c r="C98" s="11"/>
    </row>
    <row r="99" spans="1:3" x14ac:dyDescent="0.3">
      <c r="A99" s="32" t="s">
        <v>120</v>
      </c>
      <c r="B99" s="47">
        <v>0</v>
      </c>
      <c r="C99" s="11"/>
    </row>
    <row r="100" spans="1:3" x14ac:dyDescent="0.3">
      <c r="A100" s="31" t="s">
        <v>73</v>
      </c>
      <c r="B100" s="66">
        <f>SUM(B81,B87,B92)</f>
        <v>6913373.1199999992</v>
      </c>
      <c r="C100" s="11"/>
    </row>
    <row r="101" spans="1:3" x14ac:dyDescent="0.3">
      <c r="A101" s="19" t="s">
        <v>16</v>
      </c>
      <c r="B101" s="19"/>
      <c r="C101" s="73"/>
    </row>
    <row r="102" spans="1:3" x14ac:dyDescent="0.3">
      <c r="A102" s="32" t="s">
        <v>30</v>
      </c>
      <c r="B102" s="12">
        <v>0</v>
      </c>
      <c r="C102" s="73"/>
    </row>
    <row r="103" spans="1:3" x14ac:dyDescent="0.3">
      <c r="A103" s="31" t="s">
        <v>22</v>
      </c>
      <c r="B103" s="29">
        <f>SUM(B102:B102)</f>
        <v>0</v>
      </c>
      <c r="C103" s="71"/>
    </row>
    <row r="104" spans="1:3" ht="14.25" customHeight="1" x14ac:dyDescent="0.3">
      <c r="A104" s="31" t="s">
        <v>45</v>
      </c>
      <c r="B104" s="29">
        <f>B100+B103</f>
        <v>6913373.1199999992</v>
      </c>
      <c r="C104" s="71"/>
    </row>
    <row r="105" spans="1:3" x14ac:dyDescent="0.3">
      <c r="A105" s="31"/>
      <c r="B105" s="33"/>
      <c r="C105" s="71"/>
    </row>
    <row r="106" spans="1:3" x14ac:dyDescent="0.3">
      <c r="A106" s="21" t="s">
        <v>17</v>
      </c>
      <c r="B106" s="22"/>
      <c r="C106" s="71"/>
    </row>
    <row r="107" spans="1:3" x14ac:dyDescent="0.3">
      <c r="A107" s="32" t="s">
        <v>48</v>
      </c>
      <c r="B107" s="12">
        <v>0</v>
      </c>
      <c r="C107" s="73"/>
    </row>
    <row r="108" spans="1:3" x14ac:dyDescent="0.3">
      <c r="A108" s="32" t="s">
        <v>47</v>
      </c>
      <c r="B108" s="12">
        <v>0</v>
      </c>
      <c r="C108" s="70"/>
    </row>
    <row r="109" spans="1:3" x14ac:dyDescent="0.3">
      <c r="A109" s="31" t="s">
        <v>46</v>
      </c>
      <c r="B109" s="29">
        <f>B107+B108</f>
        <v>0</v>
      </c>
      <c r="C109" s="70"/>
    </row>
    <row r="110" spans="1:3" s="13" customFormat="1" ht="14.25" customHeight="1" x14ac:dyDescent="0.3">
      <c r="A110" s="79"/>
      <c r="B110" s="79"/>
      <c r="C110" s="14"/>
    </row>
    <row r="111" spans="1:3" x14ac:dyDescent="0.3">
      <c r="A111" s="17" t="s">
        <v>142</v>
      </c>
      <c r="B111" s="24"/>
      <c r="C111" s="72"/>
    </row>
    <row r="112" spans="1:3" x14ac:dyDescent="0.3">
      <c r="A112" s="30" t="s">
        <v>18</v>
      </c>
      <c r="B112" s="12">
        <v>0</v>
      </c>
      <c r="C112" s="72"/>
    </row>
    <row r="113" spans="1:3" x14ac:dyDescent="0.3">
      <c r="A113" s="40" t="s">
        <v>50</v>
      </c>
      <c r="B113" s="35">
        <f>SUM(B114+B115+B116+B117+B118+B119)</f>
        <v>1099.57</v>
      </c>
      <c r="C113" s="72"/>
    </row>
    <row r="114" spans="1:3" x14ac:dyDescent="0.3">
      <c r="A114" s="30" t="s">
        <v>74</v>
      </c>
      <c r="B114" s="12">
        <v>0</v>
      </c>
      <c r="C114" s="72"/>
    </row>
    <row r="115" spans="1:3" x14ac:dyDescent="0.3">
      <c r="A115" s="30" t="s">
        <v>104</v>
      </c>
      <c r="B115" s="12">
        <v>0</v>
      </c>
      <c r="C115" s="72"/>
    </row>
    <row r="116" spans="1:3" x14ac:dyDescent="0.3">
      <c r="A116" s="30" t="s">
        <v>105</v>
      </c>
      <c r="B116" s="12">
        <v>0</v>
      </c>
      <c r="C116" s="72"/>
    </row>
    <row r="117" spans="1:3" x14ac:dyDescent="0.3">
      <c r="A117" s="30" t="s">
        <v>75</v>
      </c>
      <c r="B117" s="12">
        <v>0</v>
      </c>
      <c r="C117" s="72"/>
    </row>
    <row r="118" spans="1:3" x14ac:dyDescent="0.3">
      <c r="A118" s="30" t="s">
        <v>76</v>
      </c>
      <c r="B118" s="12">
        <v>0</v>
      </c>
      <c r="C118" s="72"/>
    </row>
    <row r="119" spans="1:3" x14ac:dyDescent="0.3">
      <c r="A119" s="30" t="s">
        <v>77</v>
      </c>
      <c r="B119" s="12">
        <v>1099.57</v>
      </c>
      <c r="C119" s="72"/>
    </row>
    <row r="120" spans="1:3" x14ac:dyDescent="0.3">
      <c r="A120" s="40" t="s">
        <v>51</v>
      </c>
      <c r="B120" s="35">
        <f>SUM(B121+B122+B123+B125+B124)</f>
        <v>5305070.8599999994</v>
      </c>
      <c r="C120" s="72"/>
    </row>
    <row r="121" spans="1:3" x14ac:dyDescent="0.3">
      <c r="A121" s="30" t="s">
        <v>78</v>
      </c>
      <c r="B121" s="12">
        <v>3152396.63</v>
      </c>
      <c r="C121" s="72"/>
    </row>
    <row r="122" spans="1:3" x14ac:dyDescent="0.3">
      <c r="A122" s="30" t="s">
        <v>106</v>
      </c>
      <c r="B122" s="12">
        <v>1720829.96</v>
      </c>
      <c r="C122" s="72"/>
    </row>
    <row r="123" spans="1:3" x14ac:dyDescent="0.3">
      <c r="A123" s="30" t="s">
        <v>107</v>
      </c>
      <c r="B123" s="12">
        <v>34269.589999999997</v>
      </c>
      <c r="C123" s="72"/>
    </row>
    <row r="124" spans="1:3" x14ac:dyDescent="0.3">
      <c r="A124" s="30" t="s">
        <v>117</v>
      </c>
      <c r="B124" s="12">
        <v>397574.68</v>
      </c>
      <c r="C124" s="72"/>
    </row>
    <row r="125" spans="1:3" x14ac:dyDescent="0.3">
      <c r="A125" s="30" t="s">
        <v>81</v>
      </c>
      <c r="B125" s="12">
        <v>0</v>
      </c>
      <c r="C125" s="72"/>
    </row>
    <row r="126" spans="1:3" x14ac:dyDescent="0.3">
      <c r="A126" s="31" t="s">
        <v>23</v>
      </c>
      <c r="B126" s="29">
        <f>SUM(B113+B120)</f>
        <v>5306170.43</v>
      </c>
      <c r="C126" s="72"/>
    </row>
    <row r="127" spans="1:3" x14ac:dyDescent="0.3">
      <c r="A127" t="s">
        <v>36</v>
      </c>
      <c r="B127" s="1"/>
      <c r="C127" s="70"/>
    </row>
    <row r="128" spans="1:3" ht="15" thickBot="1" x14ac:dyDescent="0.35">
      <c r="A128" s="25" t="s">
        <v>19</v>
      </c>
      <c r="B128" s="26"/>
      <c r="C128" s="70"/>
    </row>
    <row r="129" spans="1:3" ht="15" thickBot="1" x14ac:dyDescent="0.35">
      <c r="A129" s="28" t="s">
        <v>83</v>
      </c>
      <c r="B129" s="68">
        <v>72884.61</v>
      </c>
      <c r="C129" s="70"/>
    </row>
    <row r="130" spans="1:3" x14ac:dyDescent="0.3">
      <c r="A130" s="28" t="s">
        <v>56</v>
      </c>
      <c r="B130" s="29">
        <v>0</v>
      </c>
      <c r="C130" s="70"/>
    </row>
    <row r="131" spans="1:3" x14ac:dyDescent="0.3">
      <c r="A131" s="28" t="s">
        <v>108</v>
      </c>
      <c r="B131" s="29">
        <v>0</v>
      </c>
      <c r="C131" s="70"/>
    </row>
    <row r="132" spans="1:3" s="69" customFormat="1" x14ac:dyDescent="0.3">
      <c r="A132" s="25" t="s">
        <v>20</v>
      </c>
      <c r="B132" s="27">
        <f>B129+B130+B131</f>
        <v>72884.61</v>
      </c>
    </row>
    <row r="133" spans="1:3" s="69" customFormat="1" ht="19.2" customHeight="1" x14ac:dyDescent="0.3">
      <c r="A133" s="80" t="s">
        <v>57</v>
      </c>
      <c r="B133" s="81"/>
    </row>
    <row r="134" spans="1:3" s="69" customFormat="1" ht="15.45" customHeight="1" x14ac:dyDescent="0.3">
      <c r="A134" s="39"/>
      <c r="B134" s="38"/>
    </row>
    <row r="135" spans="1:3" s="69" customFormat="1" ht="15.75" customHeight="1" x14ac:dyDescent="0.3">
      <c r="A135" s="16" t="s">
        <v>84</v>
      </c>
      <c r="B135" s="15" t="s">
        <v>143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10:B110"/>
    <mergeCell ref="A133:B133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8F4EE-1453-412C-8A3E-3F5FA7ADBC23}">
  <sheetPr>
    <tabColor rgb="FF00B0F0"/>
    <pageSetUpPr fitToPage="1"/>
  </sheetPr>
  <dimension ref="A1:C134"/>
  <sheetViews>
    <sheetView showGridLines="0" topLeftCell="A55" zoomScale="90" zoomScaleNormal="90" zoomScaleSheetLayoutView="70" zoomScalePageLayoutView="70" workbookViewId="0">
      <selection activeCell="A33" sqref="A33"/>
    </sheetView>
  </sheetViews>
  <sheetFormatPr defaultColWidth="41.6640625" defaultRowHeight="14.4" x14ac:dyDescent="0.3"/>
  <cols>
    <col min="1" max="1" width="108.6640625" customWidth="1"/>
    <col min="2" max="2" width="43.33203125" customWidth="1"/>
    <col min="3" max="3" width="25.6640625" style="69" customWidth="1"/>
  </cols>
  <sheetData>
    <row r="1" spans="1:3" ht="121.5" customHeight="1" x14ac:dyDescent="0.3">
      <c r="A1" s="83"/>
      <c r="B1" s="83"/>
    </row>
    <row r="2" spans="1:3" x14ac:dyDescent="0.3">
      <c r="A2" s="84" t="s">
        <v>0</v>
      </c>
      <c r="B2" s="84"/>
      <c r="C2" s="70"/>
    </row>
    <row r="3" spans="1:3" x14ac:dyDescent="0.3">
      <c r="A3" s="84"/>
      <c r="B3" s="84"/>
      <c r="C3" s="70"/>
    </row>
    <row r="4" spans="1:3" x14ac:dyDescent="0.3">
      <c r="A4" s="84"/>
      <c r="B4" s="84"/>
      <c r="C4" s="70"/>
    </row>
    <row r="5" spans="1:3" x14ac:dyDescent="0.3">
      <c r="A5" s="84"/>
      <c r="B5" s="84"/>
      <c r="C5" s="70"/>
    </row>
    <row r="6" spans="1:3" x14ac:dyDescent="0.3">
      <c r="A6" s="84"/>
      <c r="B6" s="84"/>
      <c r="C6" s="70"/>
    </row>
    <row r="7" spans="1:3" x14ac:dyDescent="0.3">
      <c r="A7" s="84"/>
      <c r="B7" s="84"/>
      <c r="C7" s="67"/>
    </row>
    <row r="8" spans="1:3" ht="23.25" customHeight="1" x14ac:dyDescent="0.3">
      <c r="A8" s="85" t="s">
        <v>58</v>
      </c>
      <c r="B8" s="85"/>
      <c r="C8" s="67"/>
    </row>
    <row r="9" spans="1:3" ht="23.25" customHeight="1" x14ac:dyDescent="0.3">
      <c r="A9" s="85"/>
      <c r="B9" s="85"/>
      <c r="C9" s="67"/>
    </row>
    <row r="10" spans="1:3" x14ac:dyDescent="0.3">
      <c r="A10" s="86" t="s">
        <v>24</v>
      </c>
      <c r="B10" s="86"/>
      <c r="C10" s="70"/>
    </row>
    <row r="11" spans="1:3" x14ac:dyDescent="0.3">
      <c r="A11" s="2" t="s">
        <v>21</v>
      </c>
      <c r="B11" s="3"/>
      <c r="C11" s="70"/>
    </row>
    <row r="12" spans="1:3" x14ac:dyDescent="0.3">
      <c r="A12" s="82" t="s">
        <v>59</v>
      </c>
      <c r="B12" s="82"/>
    </row>
    <row r="13" spans="1:3" x14ac:dyDescent="0.3">
      <c r="A13" s="4" t="s">
        <v>60</v>
      </c>
      <c r="B13" s="3"/>
      <c r="C13" s="70"/>
    </row>
    <row r="14" spans="1:3" x14ac:dyDescent="0.3">
      <c r="A14" s="82" t="s">
        <v>61</v>
      </c>
      <c r="B14" s="82"/>
      <c r="C14" s="70"/>
    </row>
    <row r="15" spans="1:3" x14ac:dyDescent="0.3">
      <c r="A15" s="48" t="s">
        <v>29</v>
      </c>
      <c r="B15" s="3"/>
      <c r="C15" s="70"/>
    </row>
    <row r="16" spans="1:3" x14ac:dyDescent="0.3">
      <c r="A16" s="58" t="s">
        <v>146</v>
      </c>
      <c r="B16" s="59"/>
      <c r="C16" s="70"/>
    </row>
    <row r="17" spans="1:3" x14ac:dyDescent="0.3">
      <c r="A17" s="75" t="s">
        <v>145</v>
      </c>
      <c r="B17" s="76"/>
      <c r="C17" s="70"/>
    </row>
    <row r="18" spans="1:3" x14ac:dyDescent="0.3">
      <c r="A18" s="4"/>
      <c r="B18" s="3"/>
      <c r="C18" s="70"/>
    </row>
    <row r="19" spans="1:3" s="7" customFormat="1" x14ac:dyDescent="0.3">
      <c r="A19" s="49" t="s">
        <v>26</v>
      </c>
      <c r="B19" s="74">
        <v>5630087.6200000001</v>
      </c>
      <c r="C19" s="71"/>
    </row>
    <row r="20" spans="1:3" s="7" customFormat="1" x14ac:dyDescent="0.3">
      <c r="A20" s="49" t="s">
        <v>27</v>
      </c>
      <c r="B20" s="12">
        <v>0</v>
      </c>
      <c r="C20" s="71"/>
    </row>
    <row r="21" spans="1:3" s="7" customFormat="1" x14ac:dyDescent="0.3">
      <c r="A21" s="5"/>
      <c r="B21" s="6"/>
      <c r="C21" s="71"/>
    </row>
    <row r="22" spans="1:3" ht="25.8" x14ac:dyDescent="0.3">
      <c r="A22" s="77" t="s">
        <v>1</v>
      </c>
      <c r="B22" s="77"/>
    </row>
    <row r="23" spans="1:3" ht="11.25" customHeight="1" x14ac:dyDescent="0.3">
      <c r="A23" s="8"/>
      <c r="B23" s="78" t="s">
        <v>25</v>
      </c>
    </row>
    <row r="24" spans="1:3" ht="14.25" customHeight="1" x14ac:dyDescent="0.3">
      <c r="A24" s="9" t="s">
        <v>137</v>
      </c>
      <c r="B24" s="78"/>
      <c r="C24" s="10"/>
    </row>
    <row r="25" spans="1:3" x14ac:dyDescent="0.3">
      <c r="A25" s="17" t="s">
        <v>2</v>
      </c>
      <c r="B25" s="18"/>
      <c r="C25" s="11"/>
    </row>
    <row r="26" spans="1:3" x14ac:dyDescent="0.3">
      <c r="A26" s="40" t="s">
        <v>3</v>
      </c>
      <c r="B26" s="35">
        <v>0</v>
      </c>
      <c r="C26" s="72"/>
    </row>
    <row r="27" spans="1:3" x14ac:dyDescent="0.3">
      <c r="A27" s="40" t="s">
        <v>52</v>
      </c>
      <c r="B27" s="35">
        <f>SUM(B28:B33)</f>
        <v>3997.67</v>
      </c>
      <c r="C27" s="72"/>
    </row>
    <row r="28" spans="1:3" x14ac:dyDescent="0.3">
      <c r="A28" s="30" t="s">
        <v>62</v>
      </c>
      <c r="B28" s="12">
        <v>0</v>
      </c>
      <c r="C28" s="72"/>
    </row>
    <row r="29" spans="1:3" x14ac:dyDescent="0.3">
      <c r="A29" s="30" t="s">
        <v>85</v>
      </c>
      <c r="B29" s="12">
        <v>0</v>
      </c>
      <c r="C29" s="72"/>
    </row>
    <row r="30" spans="1:3" x14ac:dyDescent="0.3">
      <c r="A30" s="30" t="s">
        <v>86</v>
      </c>
      <c r="B30" s="12">
        <v>0</v>
      </c>
      <c r="C30" s="72"/>
    </row>
    <row r="31" spans="1:3" x14ac:dyDescent="0.3">
      <c r="A31" s="30" t="s">
        <v>63</v>
      </c>
      <c r="B31" s="12">
        <v>0</v>
      </c>
      <c r="C31" s="72"/>
    </row>
    <row r="32" spans="1:3" x14ac:dyDescent="0.3">
      <c r="A32" s="30" t="s">
        <v>88</v>
      </c>
      <c r="B32" s="12">
        <v>2000</v>
      </c>
      <c r="C32" s="72"/>
    </row>
    <row r="33" spans="1:3" x14ac:dyDescent="0.3">
      <c r="A33" s="30" t="s">
        <v>89</v>
      </c>
      <c r="B33" s="12">
        <v>1997.67</v>
      </c>
      <c r="C33" s="72"/>
    </row>
    <row r="34" spans="1:3" x14ac:dyDescent="0.3">
      <c r="A34" s="40" t="s">
        <v>53</v>
      </c>
      <c r="B34" s="35">
        <f>SUM(B35:B39)</f>
        <v>12871587.860000001</v>
      </c>
      <c r="C34" s="72"/>
    </row>
    <row r="35" spans="1:3" x14ac:dyDescent="0.3">
      <c r="A35" s="30" t="s">
        <v>65</v>
      </c>
      <c r="B35" s="12">
        <v>11093874.630000001</v>
      </c>
      <c r="C35" s="72"/>
    </row>
    <row r="36" spans="1:3" x14ac:dyDescent="0.3">
      <c r="A36" s="30" t="s">
        <v>92</v>
      </c>
      <c r="B36" s="12">
        <v>1400842.95</v>
      </c>
      <c r="C36" s="72"/>
    </row>
    <row r="37" spans="1:3" x14ac:dyDescent="0.3">
      <c r="A37" s="30" t="s">
        <v>93</v>
      </c>
      <c r="B37" s="12">
        <v>33569.21</v>
      </c>
      <c r="C37" s="72"/>
    </row>
    <row r="38" spans="1:3" x14ac:dyDescent="0.3">
      <c r="A38" s="30" t="s">
        <v>80</v>
      </c>
      <c r="B38" s="12">
        <v>0</v>
      </c>
      <c r="C38" s="72"/>
    </row>
    <row r="39" spans="1:3" x14ac:dyDescent="0.3">
      <c r="A39" s="30" t="s">
        <v>113</v>
      </c>
      <c r="B39" s="12">
        <v>343301.07</v>
      </c>
      <c r="C39" s="72"/>
    </row>
    <row r="40" spans="1:3" x14ac:dyDescent="0.3">
      <c r="A40" s="37" t="s">
        <v>49</v>
      </c>
      <c r="B40" s="29">
        <f>SUM(B26+B27+B34)</f>
        <v>12875585.530000001</v>
      </c>
      <c r="C40" s="72"/>
    </row>
    <row r="41" spans="1:3" x14ac:dyDescent="0.3">
      <c r="A41" s="17" t="s">
        <v>4</v>
      </c>
      <c r="B41" s="17"/>
      <c r="C41" s="10"/>
    </row>
    <row r="42" spans="1:3" x14ac:dyDescent="0.3">
      <c r="A42" s="41" t="s">
        <v>37</v>
      </c>
      <c r="B42" s="44">
        <f>SUM(B43+B44)</f>
        <v>0</v>
      </c>
      <c r="C42" s="11"/>
    </row>
    <row r="43" spans="1:3" x14ac:dyDescent="0.3">
      <c r="A43" s="30" t="s">
        <v>64</v>
      </c>
      <c r="B43" s="47">
        <v>0</v>
      </c>
      <c r="C43" s="11"/>
    </row>
    <row r="44" spans="1:3" ht="15.45" customHeight="1" x14ac:dyDescent="0.3">
      <c r="A44" s="41" t="s">
        <v>38</v>
      </c>
      <c r="B44" s="50">
        <v>0</v>
      </c>
      <c r="C44" s="11"/>
    </row>
    <row r="45" spans="1:3" x14ac:dyDescent="0.3">
      <c r="A45" s="42" t="s">
        <v>41</v>
      </c>
      <c r="B45" s="35">
        <f>SUM(B46:B50)</f>
        <v>91165.280000000013</v>
      </c>
      <c r="C45" s="11"/>
    </row>
    <row r="46" spans="1:3" x14ac:dyDescent="0.3">
      <c r="A46" s="30" t="s">
        <v>87</v>
      </c>
      <c r="B46" s="47">
        <v>74252.33</v>
      </c>
      <c r="C46" s="11"/>
    </row>
    <row r="47" spans="1:3" x14ac:dyDescent="0.3">
      <c r="A47" s="30" t="s">
        <v>90</v>
      </c>
      <c r="B47" s="47">
        <v>13415.8</v>
      </c>
      <c r="C47" s="11"/>
    </row>
    <row r="48" spans="1:3" x14ac:dyDescent="0.3">
      <c r="A48" s="30" t="s">
        <v>91</v>
      </c>
      <c r="B48" s="47">
        <v>326.66000000000003</v>
      </c>
      <c r="C48" s="11"/>
    </row>
    <row r="49" spans="1:3" x14ac:dyDescent="0.3">
      <c r="A49" s="30" t="s">
        <v>66</v>
      </c>
      <c r="B49" s="47">
        <v>0</v>
      </c>
      <c r="C49" s="11"/>
    </row>
    <row r="50" spans="1:3" x14ac:dyDescent="0.3">
      <c r="A50" s="30" t="s">
        <v>113</v>
      </c>
      <c r="B50" s="47">
        <v>3170.49</v>
      </c>
      <c r="C50" s="11"/>
    </row>
    <row r="51" spans="1:3" x14ac:dyDescent="0.3">
      <c r="A51" s="42" t="s">
        <v>31</v>
      </c>
      <c r="B51" s="35">
        <v>0</v>
      </c>
      <c r="C51" s="11"/>
    </row>
    <row r="52" spans="1:3" x14ac:dyDescent="0.3">
      <c r="A52" s="42" t="s">
        <v>35</v>
      </c>
      <c r="B52" s="35">
        <v>0</v>
      </c>
      <c r="C52" s="11"/>
    </row>
    <row r="53" spans="1:3" x14ac:dyDescent="0.3">
      <c r="A53" s="51" t="s">
        <v>55</v>
      </c>
      <c r="B53" s="12">
        <v>0</v>
      </c>
      <c r="C53" s="11"/>
    </row>
    <row r="54" spans="1:3" x14ac:dyDescent="0.3">
      <c r="A54" s="36" t="s">
        <v>67</v>
      </c>
      <c r="B54" s="47">
        <v>300</v>
      </c>
      <c r="C54" s="11"/>
    </row>
    <row r="55" spans="1:3" x14ac:dyDescent="0.3">
      <c r="A55" s="36" t="s">
        <v>94</v>
      </c>
      <c r="B55" s="47">
        <v>23016.28</v>
      </c>
      <c r="C55" s="11"/>
    </row>
    <row r="56" spans="1:3" x14ac:dyDescent="0.3">
      <c r="A56" s="36" t="s">
        <v>95</v>
      </c>
      <c r="B56" s="47">
        <v>5723.03</v>
      </c>
      <c r="C56" s="11"/>
    </row>
    <row r="57" spans="1:3" x14ac:dyDescent="0.3">
      <c r="A57" s="36" t="s">
        <v>124</v>
      </c>
      <c r="B57" s="47">
        <v>0</v>
      </c>
      <c r="C57" s="11"/>
    </row>
    <row r="58" spans="1:3" x14ac:dyDescent="0.3">
      <c r="A58" s="34" t="s">
        <v>42</v>
      </c>
      <c r="B58" s="29">
        <f>SUM(B42++B45+B51+B52+B57+B55+B56+B54)</f>
        <v>120204.59000000001</v>
      </c>
      <c r="C58" s="73"/>
    </row>
    <row r="59" spans="1:3" x14ac:dyDescent="0.3">
      <c r="A59" s="60" t="s">
        <v>5</v>
      </c>
      <c r="B59" s="20"/>
      <c r="C59" s="73"/>
    </row>
    <row r="60" spans="1:3" x14ac:dyDescent="0.3">
      <c r="A60" s="52" t="s">
        <v>39</v>
      </c>
      <c r="B60" s="35">
        <f>SUM(B61+B62+B63+B65)</f>
        <v>7125557.5999999996</v>
      </c>
      <c r="C60" s="73"/>
    </row>
    <row r="61" spans="1:3" x14ac:dyDescent="0.3">
      <c r="A61" s="30" t="s">
        <v>98</v>
      </c>
      <c r="B61" s="50">
        <v>7125557.5999999996</v>
      </c>
      <c r="C61" s="73"/>
    </row>
    <row r="62" spans="1:3" x14ac:dyDescent="0.3">
      <c r="A62" s="30" t="s">
        <v>99</v>
      </c>
      <c r="B62" s="50">
        <v>0</v>
      </c>
      <c r="C62" s="73"/>
    </row>
    <row r="63" spans="1:3" x14ac:dyDescent="0.3">
      <c r="A63" s="30" t="s">
        <v>101</v>
      </c>
      <c r="B63" s="50">
        <v>0</v>
      </c>
      <c r="C63" s="73"/>
    </row>
    <row r="64" spans="1:3" x14ac:dyDescent="0.3">
      <c r="A64" s="30" t="s">
        <v>100</v>
      </c>
      <c r="B64" s="50">
        <v>0</v>
      </c>
      <c r="C64" s="73"/>
    </row>
    <row r="65" spans="1:3" x14ac:dyDescent="0.3">
      <c r="A65" s="30" t="s">
        <v>114</v>
      </c>
      <c r="B65" s="50">
        <v>0</v>
      </c>
      <c r="C65" s="73"/>
    </row>
    <row r="66" spans="1:3" x14ac:dyDescent="0.3">
      <c r="A66" s="52" t="s">
        <v>28</v>
      </c>
      <c r="B66" s="35">
        <v>0</v>
      </c>
      <c r="C66" s="73"/>
    </row>
    <row r="67" spans="1:3" x14ac:dyDescent="0.3">
      <c r="A67" s="53" t="s">
        <v>43</v>
      </c>
      <c r="B67" s="29">
        <f>SUM(B60+B66)</f>
        <v>7125557.5999999996</v>
      </c>
      <c r="C67" s="73"/>
    </row>
    <row r="68" spans="1:3" x14ac:dyDescent="0.3">
      <c r="A68" s="21" t="s">
        <v>6</v>
      </c>
      <c r="B68" s="22"/>
      <c r="C68" s="71"/>
    </row>
    <row r="69" spans="1:3" x14ac:dyDescent="0.3">
      <c r="A69" s="61" t="s">
        <v>40</v>
      </c>
      <c r="B69" s="54">
        <f>SUM(B70+B71+B72+B74)</f>
        <v>0</v>
      </c>
      <c r="C69" s="71"/>
    </row>
    <row r="70" spans="1:3" x14ac:dyDescent="0.3">
      <c r="A70" s="30" t="s">
        <v>96</v>
      </c>
      <c r="B70" s="55">
        <v>0</v>
      </c>
      <c r="C70" s="71"/>
    </row>
    <row r="71" spans="1:3" x14ac:dyDescent="0.3">
      <c r="A71" s="30" t="s">
        <v>97</v>
      </c>
      <c r="B71" s="55">
        <v>0</v>
      </c>
      <c r="C71" s="71"/>
    </row>
    <row r="72" spans="1:3" x14ac:dyDescent="0.3">
      <c r="A72" s="30" t="s">
        <v>102</v>
      </c>
      <c r="B72" s="55">
        <v>0</v>
      </c>
      <c r="C72" s="71"/>
    </row>
    <row r="73" spans="1:3" x14ac:dyDescent="0.3">
      <c r="A73" s="30" t="s">
        <v>103</v>
      </c>
      <c r="B73" s="55">
        <v>0</v>
      </c>
      <c r="C73" s="71"/>
    </row>
    <row r="74" spans="1:3" x14ac:dyDescent="0.3">
      <c r="A74" s="30" t="s">
        <v>125</v>
      </c>
      <c r="B74" s="55">
        <v>0</v>
      </c>
      <c r="C74" s="71"/>
    </row>
    <row r="75" spans="1:3" x14ac:dyDescent="0.3">
      <c r="A75" s="62" t="s">
        <v>54</v>
      </c>
      <c r="B75" s="56">
        <v>0</v>
      </c>
      <c r="C75" s="71"/>
    </row>
    <row r="76" spans="1:3" x14ac:dyDescent="0.3">
      <c r="A76" s="62" t="s">
        <v>79</v>
      </c>
      <c r="B76" s="56">
        <v>17.86</v>
      </c>
      <c r="C76" s="71"/>
    </row>
    <row r="77" spans="1:3" x14ac:dyDescent="0.3">
      <c r="A77" s="62" t="s">
        <v>82</v>
      </c>
      <c r="B77" s="56">
        <v>0</v>
      </c>
      <c r="C77" s="71"/>
    </row>
    <row r="78" spans="1:3" x14ac:dyDescent="0.3">
      <c r="A78" s="63" t="s">
        <v>44</v>
      </c>
      <c r="B78" s="57">
        <f>B69+B75</f>
        <v>0</v>
      </c>
      <c r="C78" s="71"/>
    </row>
    <row r="79" spans="1:3" x14ac:dyDescent="0.3">
      <c r="A79" s="19" t="s">
        <v>7</v>
      </c>
      <c r="B79" s="23"/>
      <c r="C79" s="71"/>
    </row>
    <row r="80" spans="1:3" x14ac:dyDescent="0.3">
      <c r="A80" s="19" t="s">
        <v>8</v>
      </c>
      <c r="B80" s="65">
        <f>SUM(B81+B82+B83+B85+B89)</f>
        <v>6187330.2000000002</v>
      </c>
      <c r="C80" s="10"/>
    </row>
    <row r="81" spans="1:3" x14ac:dyDescent="0.3">
      <c r="A81" s="43" t="s">
        <v>9</v>
      </c>
      <c r="B81" s="64">
        <v>1704509.69</v>
      </c>
      <c r="C81" s="11"/>
    </row>
    <row r="82" spans="1:3" x14ac:dyDescent="0.3">
      <c r="A82" s="45" t="s">
        <v>10</v>
      </c>
      <c r="B82" s="64">
        <v>2782997.14</v>
      </c>
      <c r="C82" s="11"/>
    </row>
    <row r="83" spans="1:3" x14ac:dyDescent="0.3">
      <c r="A83" s="45" t="s">
        <v>11</v>
      </c>
      <c r="B83" s="64">
        <v>1389005.76</v>
      </c>
      <c r="C83" s="11"/>
    </row>
    <row r="84" spans="1:3" x14ac:dyDescent="0.3">
      <c r="A84" s="43" t="s">
        <v>12</v>
      </c>
      <c r="B84" s="64">
        <v>0</v>
      </c>
      <c r="C84" s="11"/>
    </row>
    <row r="85" spans="1:3" x14ac:dyDescent="0.3">
      <c r="A85" s="43" t="s">
        <v>13</v>
      </c>
      <c r="B85" s="64">
        <v>310817.61</v>
      </c>
      <c r="C85" s="11"/>
    </row>
    <row r="86" spans="1:3" x14ac:dyDescent="0.3">
      <c r="A86" s="43" t="s">
        <v>14</v>
      </c>
      <c r="B86" s="44">
        <f>SUM(B87+B88)</f>
        <v>655547.11</v>
      </c>
      <c r="C86" s="11"/>
    </row>
    <row r="87" spans="1:3" x14ac:dyDescent="0.3">
      <c r="A87" s="46" t="s">
        <v>33</v>
      </c>
      <c r="B87" s="47">
        <v>641142.67000000004</v>
      </c>
      <c r="C87" s="11"/>
    </row>
    <row r="88" spans="1:3" x14ac:dyDescent="0.3">
      <c r="A88" s="46" t="s">
        <v>34</v>
      </c>
      <c r="B88" s="47">
        <v>14404.44</v>
      </c>
      <c r="C88" s="11"/>
    </row>
    <row r="89" spans="1:3" x14ac:dyDescent="0.3">
      <c r="A89" s="46" t="s">
        <v>109</v>
      </c>
      <c r="B89" s="47">
        <v>0</v>
      </c>
      <c r="C89" s="11"/>
    </row>
    <row r="90" spans="1:3" ht="28.8" x14ac:dyDescent="0.3">
      <c r="A90" s="43" t="s">
        <v>15</v>
      </c>
      <c r="B90" s="44">
        <v>0</v>
      </c>
      <c r="C90" s="11"/>
    </row>
    <row r="91" spans="1:3" x14ac:dyDescent="0.3">
      <c r="A91" s="43" t="s">
        <v>32</v>
      </c>
      <c r="B91" s="44">
        <f>SUM(B92+B93+B94+B95+B98+B97+B96)</f>
        <v>290703.32</v>
      </c>
      <c r="C91" s="11"/>
    </row>
    <row r="92" spans="1:3" x14ac:dyDescent="0.3">
      <c r="A92" s="32" t="s">
        <v>68</v>
      </c>
      <c r="B92" s="47">
        <v>14517.91</v>
      </c>
      <c r="C92" s="11"/>
    </row>
    <row r="93" spans="1:3" x14ac:dyDescent="0.3">
      <c r="A93" s="32" t="s">
        <v>69</v>
      </c>
      <c r="B93" s="47">
        <v>155461.04999999999</v>
      </c>
      <c r="C93" s="11"/>
    </row>
    <row r="94" spans="1:3" x14ac:dyDescent="0.3">
      <c r="A94" s="32" t="s">
        <v>70</v>
      </c>
      <c r="B94" s="47">
        <v>119628.94</v>
      </c>
      <c r="C94" s="11"/>
    </row>
    <row r="95" spans="1:3" x14ac:dyDescent="0.3">
      <c r="A95" s="32" t="s">
        <v>71</v>
      </c>
      <c r="B95" s="47">
        <v>265.5</v>
      </c>
      <c r="C95" s="11"/>
    </row>
    <row r="96" spans="1:3" x14ac:dyDescent="0.3">
      <c r="A96" s="32" t="s">
        <v>72</v>
      </c>
      <c r="B96" s="47">
        <v>829.92</v>
      </c>
      <c r="C96" s="11"/>
    </row>
    <row r="97" spans="1:3" x14ac:dyDescent="0.3">
      <c r="A97" s="32" t="s">
        <v>115</v>
      </c>
      <c r="B97" s="47">
        <v>0</v>
      </c>
      <c r="C97" s="11"/>
    </row>
    <row r="98" spans="1:3" x14ac:dyDescent="0.3">
      <c r="A98" s="32" t="s">
        <v>120</v>
      </c>
      <c r="B98" s="47">
        <v>0</v>
      </c>
      <c r="C98" s="11"/>
    </row>
    <row r="99" spans="1:3" x14ac:dyDescent="0.3">
      <c r="A99" s="31" t="s">
        <v>73</v>
      </c>
      <c r="B99" s="66">
        <f>SUM(B80,B86,B91)</f>
        <v>7133580.6300000008</v>
      </c>
      <c r="C99" s="11"/>
    </row>
    <row r="100" spans="1:3" x14ac:dyDescent="0.3">
      <c r="A100" s="19" t="s">
        <v>16</v>
      </c>
      <c r="B100" s="19"/>
      <c r="C100" s="73"/>
    </row>
    <row r="101" spans="1:3" x14ac:dyDescent="0.3">
      <c r="A101" s="32" t="s">
        <v>30</v>
      </c>
      <c r="B101" s="12">
        <v>0</v>
      </c>
      <c r="C101" s="73"/>
    </row>
    <row r="102" spans="1:3" x14ac:dyDescent="0.3">
      <c r="A102" s="31" t="s">
        <v>22</v>
      </c>
      <c r="B102" s="29">
        <f>SUM(B101:B101)</f>
        <v>0</v>
      </c>
      <c r="C102" s="71"/>
    </row>
    <row r="103" spans="1:3" ht="14.25" customHeight="1" x14ac:dyDescent="0.3">
      <c r="A103" s="31" t="s">
        <v>45</v>
      </c>
      <c r="B103" s="29">
        <f>B99+B102</f>
        <v>7133580.6300000008</v>
      </c>
      <c r="C103" s="71"/>
    </row>
    <row r="104" spans="1:3" x14ac:dyDescent="0.3">
      <c r="A104" s="31"/>
      <c r="B104" s="33"/>
      <c r="C104" s="71"/>
    </row>
    <row r="105" spans="1:3" x14ac:dyDescent="0.3">
      <c r="A105" s="21" t="s">
        <v>17</v>
      </c>
      <c r="B105" s="22"/>
      <c r="C105" s="71"/>
    </row>
    <row r="106" spans="1:3" x14ac:dyDescent="0.3">
      <c r="A106" s="32" t="s">
        <v>48</v>
      </c>
      <c r="B106" s="12">
        <v>0</v>
      </c>
      <c r="C106" s="73"/>
    </row>
    <row r="107" spans="1:3" x14ac:dyDescent="0.3">
      <c r="A107" s="32" t="s">
        <v>47</v>
      </c>
      <c r="B107" s="12">
        <v>0</v>
      </c>
      <c r="C107" s="70"/>
    </row>
    <row r="108" spans="1:3" x14ac:dyDescent="0.3">
      <c r="A108" s="31" t="s">
        <v>46</v>
      </c>
      <c r="B108" s="29">
        <f>B106+B107</f>
        <v>0</v>
      </c>
      <c r="C108" s="70"/>
    </row>
    <row r="109" spans="1:3" s="13" customFormat="1" ht="14.25" customHeight="1" x14ac:dyDescent="0.3">
      <c r="A109" s="79"/>
      <c r="B109" s="79"/>
      <c r="C109" s="14"/>
    </row>
    <row r="110" spans="1:3" x14ac:dyDescent="0.3">
      <c r="A110" s="17" t="s">
        <v>138</v>
      </c>
      <c r="B110" s="24"/>
      <c r="C110" s="72"/>
    </row>
    <row r="111" spans="1:3" x14ac:dyDescent="0.3">
      <c r="A111" s="30" t="s">
        <v>18</v>
      </c>
      <c r="B111" s="12">
        <v>0</v>
      </c>
      <c r="C111" s="72"/>
    </row>
    <row r="112" spans="1:3" x14ac:dyDescent="0.3">
      <c r="A112" s="40" t="s">
        <v>50</v>
      </c>
      <c r="B112" s="35">
        <f>SUM(B113+B114+B115+B116+B117+B118)</f>
        <v>1997.67</v>
      </c>
      <c r="C112" s="72"/>
    </row>
    <row r="113" spans="1:3" x14ac:dyDescent="0.3">
      <c r="A113" s="30" t="s">
        <v>74</v>
      </c>
      <c r="B113" s="12">
        <v>0</v>
      </c>
      <c r="C113" s="72"/>
    </row>
    <row r="114" spans="1:3" x14ac:dyDescent="0.3">
      <c r="A114" s="30" t="s">
        <v>104</v>
      </c>
      <c r="B114" s="12">
        <v>0</v>
      </c>
      <c r="C114" s="72"/>
    </row>
    <row r="115" spans="1:3" x14ac:dyDescent="0.3">
      <c r="A115" s="30" t="s">
        <v>105</v>
      </c>
      <c r="B115" s="12">
        <v>0</v>
      </c>
      <c r="C115" s="72"/>
    </row>
    <row r="116" spans="1:3" x14ac:dyDescent="0.3">
      <c r="A116" s="30" t="s">
        <v>75</v>
      </c>
      <c r="B116" s="12">
        <v>0</v>
      </c>
      <c r="C116" s="72"/>
    </row>
    <row r="117" spans="1:3" x14ac:dyDescent="0.3">
      <c r="A117" s="30" t="s">
        <v>76</v>
      </c>
      <c r="B117" s="12">
        <v>0</v>
      </c>
      <c r="C117" s="72"/>
    </row>
    <row r="118" spans="1:3" x14ac:dyDescent="0.3">
      <c r="A118" s="30" t="s">
        <v>77</v>
      </c>
      <c r="B118" s="12">
        <v>1997.67</v>
      </c>
      <c r="C118" s="72"/>
    </row>
    <row r="119" spans="1:3" x14ac:dyDescent="0.3">
      <c r="A119" s="40" t="s">
        <v>51</v>
      </c>
      <c r="B119" s="35">
        <f>SUM(B120+B121+B122+B124+B123)</f>
        <v>5837177.6799999997</v>
      </c>
      <c r="C119" s="72"/>
    </row>
    <row r="120" spans="1:3" x14ac:dyDescent="0.3">
      <c r="A120" s="30" t="s">
        <v>78</v>
      </c>
      <c r="B120" s="12">
        <v>4042551.5</v>
      </c>
      <c r="C120" s="72"/>
    </row>
    <row r="121" spans="1:3" x14ac:dyDescent="0.3">
      <c r="A121" s="30" t="s">
        <v>106</v>
      </c>
      <c r="B121" s="12">
        <v>1414258.75</v>
      </c>
      <c r="C121" s="72"/>
    </row>
    <row r="122" spans="1:3" x14ac:dyDescent="0.3">
      <c r="A122" s="30" t="s">
        <v>107</v>
      </c>
      <c r="B122" s="12">
        <v>33895.870000000003</v>
      </c>
      <c r="C122" s="72"/>
    </row>
    <row r="123" spans="1:3" x14ac:dyDescent="0.3">
      <c r="A123" s="30" t="s">
        <v>117</v>
      </c>
      <c r="B123" s="12">
        <v>346471.56</v>
      </c>
      <c r="C123" s="72"/>
    </row>
    <row r="124" spans="1:3" x14ac:dyDescent="0.3">
      <c r="A124" s="30" t="s">
        <v>81</v>
      </c>
      <c r="B124" s="12">
        <v>0</v>
      </c>
      <c r="C124" s="72"/>
    </row>
    <row r="125" spans="1:3" x14ac:dyDescent="0.3">
      <c r="A125" s="31" t="s">
        <v>23</v>
      </c>
      <c r="B125" s="29">
        <f>SUM(B112+B119)</f>
        <v>5839175.3499999996</v>
      </c>
      <c r="C125" s="72"/>
    </row>
    <row r="126" spans="1:3" x14ac:dyDescent="0.3">
      <c r="A126" t="s">
        <v>36</v>
      </c>
      <c r="B126" s="1"/>
      <c r="C126" s="70"/>
    </row>
    <row r="127" spans="1:3" ht="15" thickBot="1" x14ac:dyDescent="0.35">
      <c r="A127" s="25" t="s">
        <v>19</v>
      </c>
      <c r="B127" s="26"/>
      <c r="C127" s="70"/>
    </row>
    <row r="128" spans="1:3" ht="15" thickBot="1" x14ac:dyDescent="0.35">
      <c r="A128" s="28" t="s">
        <v>83</v>
      </c>
      <c r="B128" s="68">
        <v>0</v>
      </c>
      <c r="C128" s="70"/>
    </row>
    <row r="129" spans="1:3" x14ac:dyDescent="0.3">
      <c r="A129" s="28" t="s">
        <v>56</v>
      </c>
      <c r="B129" s="29">
        <v>0</v>
      </c>
      <c r="C129" s="70"/>
    </row>
    <row r="130" spans="1:3" x14ac:dyDescent="0.3">
      <c r="A130" s="28" t="s">
        <v>108</v>
      </c>
      <c r="B130" s="29">
        <v>0</v>
      </c>
      <c r="C130" s="70"/>
    </row>
    <row r="131" spans="1:3" s="69" customFormat="1" x14ac:dyDescent="0.3">
      <c r="A131" s="25" t="s">
        <v>20</v>
      </c>
      <c r="B131" s="27">
        <f>B128+B129+B130</f>
        <v>0</v>
      </c>
    </row>
    <row r="132" spans="1:3" s="69" customFormat="1" ht="19.2" customHeight="1" x14ac:dyDescent="0.3">
      <c r="A132" s="80" t="s">
        <v>57</v>
      </c>
      <c r="B132" s="81"/>
    </row>
    <row r="133" spans="1:3" s="69" customFormat="1" ht="15.45" customHeight="1" x14ac:dyDescent="0.3">
      <c r="A133" s="39"/>
      <c r="B133" s="38"/>
    </row>
    <row r="134" spans="1:3" s="69" customFormat="1" ht="15.75" customHeight="1" x14ac:dyDescent="0.3">
      <c r="A134" s="16" t="s">
        <v>84</v>
      </c>
      <c r="B134" s="15" t="s">
        <v>139</v>
      </c>
    </row>
  </sheetData>
  <mergeCells count="11">
    <mergeCell ref="A17:B17"/>
    <mergeCell ref="A22:B22"/>
    <mergeCell ref="B23:B24"/>
    <mergeCell ref="A109:B109"/>
    <mergeCell ref="A132:B132"/>
    <mergeCell ref="A14:B14"/>
    <mergeCell ref="A1:B1"/>
    <mergeCell ref="A2:B7"/>
    <mergeCell ref="A8:B9"/>
    <mergeCell ref="A10:B10"/>
    <mergeCell ref="A12:B12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1864-71D8-4338-9C7A-9E672BA52DD5}">
  <sheetPr>
    <tabColor rgb="FF00B0F0"/>
    <pageSetUpPr fitToPage="1"/>
  </sheetPr>
  <dimension ref="A1:C134"/>
  <sheetViews>
    <sheetView showGridLines="0" zoomScale="90" zoomScaleNormal="90" zoomScaleSheetLayoutView="70" zoomScalePageLayoutView="70" workbookViewId="0">
      <selection activeCell="A38" sqref="A38"/>
    </sheetView>
  </sheetViews>
  <sheetFormatPr defaultColWidth="41.6640625" defaultRowHeight="14.4" x14ac:dyDescent="0.3"/>
  <cols>
    <col min="1" max="1" width="108.6640625" customWidth="1"/>
    <col min="2" max="2" width="43.33203125" customWidth="1"/>
    <col min="3" max="3" width="25.6640625" style="69" customWidth="1"/>
  </cols>
  <sheetData>
    <row r="1" spans="1:3" ht="121.5" customHeight="1" x14ac:dyDescent="0.3">
      <c r="A1" s="83"/>
      <c r="B1" s="83"/>
    </row>
    <row r="2" spans="1:3" x14ac:dyDescent="0.3">
      <c r="A2" s="84" t="s">
        <v>0</v>
      </c>
      <c r="B2" s="84"/>
      <c r="C2" s="70"/>
    </row>
    <row r="3" spans="1:3" x14ac:dyDescent="0.3">
      <c r="A3" s="84"/>
      <c r="B3" s="84"/>
      <c r="C3" s="70"/>
    </row>
    <row r="4" spans="1:3" x14ac:dyDescent="0.3">
      <c r="A4" s="84"/>
      <c r="B4" s="84"/>
      <c r="C4" s="70"/>
    </row>
    <row r="5" spans="1:3" x14ac:dyDescent="0.3">
      <c r="A5" s="84"/>
      <c r="B5" s="84"/>
      <c r="C5" s="70"/>
    </row>
    <row r="6" spans="1:3" x14ac:dyDescent="0.3">
      <c r="A6" s="84"/>
      <c r="B6" s="84"/>
      <c r="C6" s="70"/>
    </row>
    <row r="7" spans="1:3" x14ac:dyDescent="0.3">
      <c r="A7" s="84"/>
      <c r="B7" s="84"/>
      <c r="C7" s="67"/>
    </row>
    <row r="8" spans="1:3" ht="23.25" customHeight="1" x14ac:dyDescent="0.3">
      <c r="A8" s="85" t="s">
        <v>58</v>
      </c>
      <c r="B8" s="85"/>
      <c r="C8" s="67"/>
    </row>
    <row r="9" spans="1:3" ht="23.25" customHeight="1" x14ac:dyDescent="0.3">
      <c r="A9" s="85"/>
      <c r="B9" s="85"/>
      <c r="C9" s="67"/>
    </row>
    <row r="10" spans="1:3" x14ac:dyDescent="0.3">
      <c r="A10" s="86" t="s">
        <v>24</v>
      </c>
      <c r="B10" s="86"/>
      <c r="C10" s="70"/>
    </row>
    <row r="11" spans="1:3" x14ac:dyDescent="0.3">
      <c r="A11" s="2" t="s">
        <v>21</v>
      </c>
      <c r="B11" s="3"/>
      <c r="C11" s="70"/>
    </row>
    <row r="12" spans="1:3" x14ac:dyDescent="0.3">
      <c r="A12" s="82" t="s">
        <v>59</v>
      </c>
      <c r="B12" s="82"/>
    </row>
    <row r="13" spans="1:3" x14ac:dyDescent="0.3">
      <c r="A13" s="4" t="s">
        <v>60</v>
      </c>
      <c r="B13" s="3"/>
      <c r="C13" s="70"/>
    </row>
    <row r="14" spans="1:3" x14ac:dyDescent="0.3">
      <c r="A14" s="82" t="s">
        <v>61</v>
      </c>
      <c r="B14" s="82"/>
      <c r="C14" s="70"/>
    </row>
    <row r="15" spans="1:3" x14ac:dyDescent="0.3">
      <c r="A15" s="48" t="s">
        <v>29</v>
      </c>
      <c r="B15" s="3"/>
      <c r="C15" s="70"/>
    </row>
    <row r="16" spans="1:3" x14ac:dyDescent="0.3">
      <c r="A16" s="58" t="s">
        <v>146</v>
      </c>
      <c r="B16" s="59"/>
      <c r="C16" s="70"/>
    </row>
    <row r="17" spans="1:3" x14ac:dyDescent="0.3">
      <c r="A17" s="75" t="s">
        <v>145</v>
      </c>
      <c r="B17" s="76"/>
      <c r="C17" s="70"/>
    </row>
    <row r="18" spans="1:3" x14ac:dyDescent="0.3">
      <c r="A18" s="4"/>
      <c r="B18" s="3"/>
      <c r="C18" s="70"/>
    </row>
    <row r="19" spans="1:3" s="7" customFormat="1" x14ac:dyDescent="0.3">
      <c r="A19" s="49" t="s">
        <v>26</v>
      </c>
      <c r="B19" s="74">
        <v>5630087.6200000001</v>
      </c>
      <c r="C19" s="71"/>
    </row>
    <row r="20" spans="1:3" s="7" customFormat="1" x14ac:dyDescent="0.3">
      <c r="A20" s="49" t="s">
        <v>27</v>
      </c>
      <c r="B20" s="12">
        <v>0</v>
      </c>
      <c r="C20" s="71"/>
    </row>
    <row r="21" spans="1:3" s="7" customFormat="1" x14ac:dyDescent="0.3">
      <c r="A21" s="5"/>
      <c r="B21" s="6"/>
      <c r="C21" s="71"/>
    </row>
    <row r="22" spans="1:3" ht="25.8" x14ac:dyDescent="0.3">
      <c r="A22" s="77" t="s">
        <v>1</v>
      </c>
      <c r="B22" s="77"/>
    </row>
    <row r="23" spans="1:3" ht="11.25" customHeight="1" x14ac:dyDescent="0.3">
      <c r="A23" s="8"/>
      <c r="B23" s="78" t="s">
        <v>25</v>
      </c>
    </row>
    <row r="24" spans="1:3" ht="14.25" customHeight="1" x14ac:dyDescent="0.3">
      <c r="A24" s="9" t="s">
        <v>134</v>
      </c>
      <c r="B24" s="78"/>
      <c r="C24" s="10"/>
    </row>
    <row r="25" spans="1:3" x14ac:dyDescent="0.3">
      <c r="A25" s="17" t="s">
        <v>2</v>
      </c>
      <c r="B25" s="18"/>
      <c r="C25" s="11"/>
    </row>
    <row r="26" spans="1:3" x14ac:dyDescent="0.3">
      <c r="A26" s="40" t="s">
        <v>3</v>
      </c>
      <c r="B26" s="35">
        <v>0</v>
      </c>
      <c r="C26" s="72"/>
    </row>
    <row r="27" spans="1:3" x14ac:dyDescent="0.3">
      <c r="A27" s="40" t="s">
        <v>52</v>
      </c>
      <c r="B27" s="35">
        <f>SUM(B28:B33)</f>
        <v>6673972.4900000002</v>
      </c>
      <c r="C27" s="72"/>
    </row>
    <row r="28" spans="1:3" x14ac:dyDescent="0.3">
      <c r="A28" s="30" t="s">
        <v>62</v>
      </c>
      <c r="B28" s="12">
        <v>5940421.4400000004</v>
      </c>
      <c r="C28" s="72"/>
    </row>
    <row r="29" spans="1:3" x14ac:dyDescent="0.3">
      <c r="A29" s="30" t="s">
        <v>85</v>
      </c>
      <c r="B29" s="12">
        <v>0</v>
      </c>
      <c r="C29" s="72"/>
    </row>
    <row r="30" spans="1:3" x14ac:dyDescent="0.3">
      <c r="A30" s="30" t="s">
        <v>86</v>
      </c>
      <c r="B30" s="12">
        <v>0</v>
      </c>
      <c r="C30" s="72"/>
    </row>
    <row r="31" spans="1:3" x14ac:dyDescent="0.3">
      <c r="A31" s="30" t="s">
        <v>63</v>
      </c>
      <c r="B31" s="12">
        <v>0</v>
      </c>
      <c r="C31" s="72"/>
    </row>
    <row r="32" spans="1:3" x14ac:dyDescent="0.3">
      <c r="A32" s="30" t="s">
        <v>88</v>
      </c>
      <c r="B32" s="12">
        <v>995</v>
      </c>
      <c r="C32" s="72"/>
    </row>
    <row r="33" spans="1:3" x14ac:dyDescent="0.3">
      <c r="A33" s="30" t="s">
        <v>89</v>
      </c>
      <c r="B33" s="12">
        <v>732556.05</v>
      </c>
      <c r="C33" s="72"/>
    </row>
    <row r="34" spans="1:3" x14ac:dyDescent="0.3">
      <c r="A34" s="40" t="s">
        <v>53</v>
      </c>
      <c r="B34" s="35">
        <f>SUM(B35:B39)</f>
        <v>8666069.2599999998</v>
      </c>
      <c r="C34" s="72"/>
    </row>
    <row r="35" spans="1:3" x14ac:dyDescent="0.3">
      <c r="A35" s="30" t="s">
        <v>65</v>
      </c>
      <c r="B35" s="12">
        <v>6905527.1699999999</v>
      </c>
      <c r="C35" s="72"/>
    </row>
    <row r="36" spans="1:3" x14ac:dyDescent="0.3">
      <c r="A36" s="30" t="s">
        <v>92</v>
      </c>
      <c r="B36" s="12">
        <v>1387801.13</v>
      </c>
      <c r="C36" s="72"/>
    </row>
    <row r="37" spans="1:3" x14ac:dyDescent="0.3">
      <c r="A37" s="30" t="s">
        <v>93</v>
      </c>
      <c r="B37" s="12">
        <v>33256.32</v>
      </c>
      <c r="C37" s="72"/>
    </row>
    <row r="38" spans="1:3" x14ac:dyDescent="0.3">
      <c r="A38" s="30" t="s">
        <v>80</v>
      </c>
      <c r="B38" s="12">
        <v>0</v>
      </c>
      <c r="C38" s="72"/>
    </row>
    <row r="39" spans="1:3" x14ac:dyDescent="0.3">
      <c r="A39" s="30" t="s">
        <v>113</v>
      </c>
      <c r="B39" s="12">
        <v>339484.64</v>
      </c>
      <c r="C39" s="72"/>
    </row>
    <row r="40" spans="1:3" x14ac:dyDescent="0.3">
      <c r="A40" s="37" t="s">
        <v>49</v>
      </c>
      <c r="B40" s="29">
        <f>SUM(B26+B27+B34)</f>
        <v>15340041.75</v>
      </c>
      <c r="C40" s="72"/>
    </row>
    <row r="41" spans="1:3" x14ac:dyDescent="0.3">
      <c r="A41" s="17" t="s">
        <v>4</v>
      </c>
      <c r="B41" s="17"/>
      <c r="C41" s="10"/>
    </row>
    <row r="42" spans="1:3" x14ac:dyDescent="0.3">
      <c r="A42" s="41" t="s">
        <v>37</v>
      </c>
      <c r="B42" s="44">
        <f>SUM(B43+B44)</f>
        <v>6164674.0199999996</v>
      </c>
      <c r="C42" s="11"/>
    </row>
    <row r="43" spans="1:3" x14ac:dyDescent="0.3">
      <c r="A43" s="30" t="s">
        <v>64</v>
      </c>
      <c r="B43" s="47">
        <v>6164674.0199999996</v>
      </c>
      <c r="C43" s="11"/>
    </row>
    <row r="44" spans="1:3" ht="15.45" customHeight="1" x14ac:dyDescent="0.3">
      <c r="A44" s="41" t="s">
        <v>38</v>
      </c>
      <c r="B44" s="50">
        <v>0</v>
      </c>
      <c r="C44" s="11"/>
    </row>
    <row r="45" spans="1:3" x14ac:dyDescent="0.3">
      <c r="A45" s="42" t="s">
        <v>41</v>
      </c>
      <c r="B45" s="35">
        <f>SUM(B46:B50)</f>
        <v>109322.95</v>
      </c>
      <c r="C45" s="11"/>
    </row>
    <row r="46" spans="1:3" x14ac:dyDescent="0.3">
      <c r="A46" s="30" t="s">
        <v>87</v>
      </c>
      <c r="B46" s="47">
        <v>92947.86</v>
      </c>
      <c r="C46" s="11"/>
    </row>
    <row r="47" spans="1:3" x14ac:dyDescent="0.3">
      <c r="A47" s="30" t="s">
        <v>90</v>
      </c>
      <c r="B47" s="47">
        <v>13041.82</v>
      </c>
      <c r="C47" s="11"/>
    </row>
    <row r="48" spans="1:3" x14ac:dyDescent="0.3">
      <c r="A48" s="30" t="s">
        <v>91</v>
      </c>
      <c r="B48" s="47">
        <v>312.89</v>
      </c>
      <c r="C48" s="11"/>
    </row>
    <row r="49" spans="1:3" x14ac:dyDescent="0.3">
      <c r="A49" s="30" t="s">
        <v>66</v>
      </c>
      <c r="B49" s="47">
        <v>0</v>
      </c>
      <c r="C49" s="11"/>
    </row>
    <row r="50" spans="1:3" x14ac:dyDescent="0.3">
      <c r="A50" s="30" t="s">
        <v>113</v>
      </c>
      <c r="B50" s="47">
        <v>3020.38</v>
      </c>
      <c r="C50" s="11"/>
    </row>
    <row r="51" spans="1:3" x14ac:dyDescent="0.3">
      <c r="A51" s="42" t="s">
        <v>31</v>
      </c>
      <c r="B51" s="35">
        <v>0</v>
      </c>
      <c r="C51" s="11"/>
    </row>
    <row r="52" spans="1:3" x14ac:dyDescent="0.3">
      <c r="A52" s="42" t="s">
        <v>35</v>
      </c>
      <c r="B52" s="35">
        <v>0</v>
      </c>
      <c r="C52" s="11"/>
    </row>
    <row r="53" spans="1:3" x14ac:dyDescent="0.3">
      <c r="A53" s="51" t="s">
        <v>55</v>
      </c>
      <c r="B53" s="12">
        <v>0</v>
      </c>
      <c r="C53" s="11"/>
    </row>
    <row r="54" spans="1:3" x14ac:dyDescent="0.3">
      <c r="A54" s="36" t="s">
        <v>67</v>
      </c>
      <c r="B54" s="47">
        <v>7095</v>
      </c>
      <c r="C54" s="11"/>
    </row>
    <row r="55" spans="1:3" x14ac:dyDescent="0.3">
      <c r="A55" s="36" t="s">
        <v>94</v>
      </c>
      <c r="B55" s="47">
        <v>2834</v>
      </c>
      <c r="C55" s="11"/>
    </row>
    <row r="56" spans="1:3" x14ac:dyDescent="0.3">
      <c r="A56" s="36" t="s">
        <v>95</v>
      </c>
      <c r="B56" s="47">
        <v>34331.620000000003</v>
      </c>
      <c r="C56" s="11"/>
    </row>
    <row r="57" spans="1:3" x14ac:dyDescent="0.3">
      <c r="A57" s="36" t="s">
        <v>124</v>
      </c>
      <c r="B57" s="47">
        <v>0</v>
      </c>
      <c r="C57" s="11"/>
    </row>
    <row r="58" spans="1:3" x14ac:dyDescent="0.3">
      <c r="A58" s="34" t="s">
        <v>42</v>
      </c>
      <c r="B58" s="29">
        <f>SUM(B42++B45+B51+B52+B57+B55+B56+B54)</f>
        <v>6318257.5899999999</v>
      </c>
      <c r="C58" s="73"/>
    </row>
    <row r="59" spans="1:3" x14ac:dyDescent="0.3">
      <c r="A59" s="60" t="s">
        <v>5</v>
      </c>
      <c r="B59" s="20"/>
      <c r="C59" s="73"/>
    </row>
    <row r="60" spans="1:3" x14ac:dyDescent="0.3">
      <c r="A60" s="52" t="s">
        <v>39</v>
      </c>
      <c r="B60" s="35">
        <f>SUM(B61+B62+B63+B65)</f>
        <v>8403748.0700000003</v>
      </c>
      <c r="C60" s="73"/>
    </row>
    <row r="61" spans="1:3" x14ac:dyDescent="0.3">
      <c r="A61" s="30" t="s">
        <v>98</v>
      </c>
      <c r="B61" s="50">
        <v>7671988.0700000003</v>
      </c>
      <c r="C61" s="73"/>
    </row>
    <row r="62" spans="1:3" x14ac:dyDescent="0.3">
      <c r="A62" s="30" t="s">
        <v>99</v>
      </c>
      <c r="B62" s="50">
        <v>0</v>
      </c>
      <c r="C62" s="73"/>
    </row>
    <row r="63" spans="1:3" x14ac:dyDescent="0.3">
      <c r="A63" s="30" t="s">
        <v>101</v>
      </c>
      <c r="B63" s="50">
        <v>0</v>
      </c>
      <c r="C63" s="73"/>
    </row>
    <row r="64" spans="1:3" x14ac:dyDescent="0.3">
      <c r="A64" s="30" t="s">
        <v>100</v>
      </c>
      <c r="B64" s="50">
        <v>0</v>
      </c>
      <c r="C64" s="73"/>
    </row>
    <row r="65" spans="1:3" x14ac:dyDescent="0.3">
      <c r="A65" s="30" t="s">
        <v>114</v>
      </c>
      <c r="B65" s="50">
        <v>731760</v>
      </c>
      <c r="C65" s="73"/>
    </row>
    <row r="66" spans="1:3" x14ac:dyDescent="0.3">
      <c r="A66" s="52" t="s">
        <v>28</v>
      </c>
      <c r="B66" s="35">
        <v>0</v>
      </c>
      <c r="C66" s="73"/>
    </row>
    <row r="67" spans="1:3" x14ac:dyDescent="0.3">
      <c r="A67" s="53" t="s">
        <v>43</v>
      </c>
      <c r="B67" s="29">
        <f>SUM(B60+B66)</f>
        <v>8403748.0700000003</v>
      </c>
      <c r="C67" s="73"/>
    </row>
    <row r="68" spans="1:3" x14ac:dyDescent="0.3">
      <c r="A68" s="21" t="s">
        <v>6</v>
      </c>
      <c r="B68" s="22"/>
      <c r="C68" s="71"/>
    </row>
    <row r="69" spans="1:3" x14ac:dyDescent="0.3">
      <c r="A69" s="61" t="s">
        <v>40</v>
      </c>
      <c r="B69" s="54">
        <f>SUM(B70+B71+B72+B74)</f>
        <v>12500139.890000001</v>
      </c>
      <c r="C69" s="71"/>
    </row>
    <row r="70" spans="1:3" x14ac:dyDescent="0.3">
      <c r="A70" s="30" t="s">
        <v>96</v>
      </c>
      <c r="B70" s="55">
        <v>11767583.84</v>
      </c>
      <c r="C70" s="71"/>
    </row>
    <row r="71" spans="1:3" x14ac:dyDescent="0.3">
      <c r="A71" s="30" t="s">
        <v>97</v>
      </c>
      <c r="B71" s="55">
        <v>0</v>
      </c>
      <c r="C71" s="71"/>
    </row>
    <row r="72" spans="1:3" x14ac:dyDescent="0.3">
      <c r="A72" s="30" t="s">
        <v>102</v>
      </c>
      <c r="B72" s="55">
        <v>0</v>
      </c>
      <c r="C72" s="71"/>
    </row>
    <row r="73" spans="1:3" x14ac:dyDescent="0.3">
      <c r="A73" s="30" t="s">
        <v>103</v>
      </c>
      <c r="B73" s="55">
        <v>0</v>
      </c>
      <c r="C73" s="71"/>
    </row>
    <row r="74" spans="1:3" x14ac:dyDescent="0.3">
      <c r="A74" s="30" t="s">
        <v>125</v>
      </c>
      <c r="B74" s="55">
        <v>732556.05</v>
      </c>
      <c r="C74" s="71"/>
    </row>
    <row r="75" spans="1:3" x14ac:dyDescent="0.3">
      <c r="A75" s="62" t="s">
        <v>54</v>
      </c>
      <c r="B75" s="56">
        <v>0</v>
      </c>
      <c r="C75" s="71"/>
    </row>
    <row r="76" spans="1:3" x14ac:dyDescent="0.3">
      <c r="A76" s="62" t="s">
        <v>79</v>
      </c>
      <c r="B76" s="56">
        <v>196.17</v>
      </c>
      <c r="C76" s="71"/>
    </row>
    <row r="77" spans="1:3" x14ac:dyDescent="0.3">
      <c r="A77" s="62" t="s">
        <v>82</v>
      </c>
      <c r="B77" s="56">
        <v>0</v>
      </c>
      <c r="C77" s="71"/>
    </row>
    <row r="78" spans="1:3" x14ac:dyDescent="0.3">
      <c r="A78" s="63" t="s">
        <v>44</v>
      </c>
      <c r="B78" s="57">
        <f>B69+B75</f>
        <v>12500139.890000001</v>
      </c>
      <c r="C78" s="71"/>
    </row>
    <row r="79" spans="1:3" x14ac:dyDescent="0.3">
      <c r="A79" s="19" t="s">
        <v>7</v>
      </c>
      <c r="B79" s="23"/>
      <c r="C79" s="71"/>
    </row>
    <row r="80" spans="1:3" x14ac:dyDescent="0.3">
      <c r="A80" s="19" t="s">
        <v>8</v>
      </c>
      <c r="B80" s="65">
        <f>SUM(B81+B82+B83+B85+B89)</f>
        <v>6896675.5799999991</v>
      </c>
      <c r="C80" s="10"/>
    </row>
    <row r="81" spans="1:3" x14ac:dyDescent="0.3">
      <c r="A81" s="43" t="s">
        <v>9</v>
      </c>
      <c r="B81" s="64">
        <v>1679887.39</v>
      </c>
      <c r="C81" s="11"/>
    </row>
    <row r="82" spans="1:3" x14ac:dyDescent="0.3">
      <c r="A82" s="45" t="s">
        <v>10</v>
      </c>
      <c r="B82" s="64">
        <v>3485341.12</v>
      </c>
      <c r="C82" s="11"/>
    </row>
    <row r="83" spans="1:3" x14ac:dyDescent="0.3">
      <c r="A83" s="45" t="s">
        <v>11</v>
      </c>
      <c r="B83" s="64">
        <v>1478478.62</v>
      </c>
      <c r="C83" s="11"/>
    </row>
    <row r="84" spans="1:3" x14ac:dyDescent="0.3">
      <c r="A84" s="43" t="s">
        <v>12</v>
      </c>
      <c r="B84" s="64">
        <v>0</v>
      </c>
      <c r="C84" s="11"/>
    </row>
    <row r="85" spans="1:3" x14ac:dyDescent="0.3">
      <c r="A85" s="43" t="s">
        <v>13</v>
      </c>
      <c r="B85" s="64">
        <v>251043.43</v>
      </c>
      <c r="C85" s="11"/>
    </row>
    <row r="86" spans="1:3" x14ac:dyDescent="0.3">
      <c r="A86" s="43" t="s">
        <v>14</v>
      </c>
      <c r="B86" s="44">
        <f>SUM(B87+B88)</f>
        <v>622923.43000000005</v>
      </c>
      <c r="C86" s="11"/>
    </row>
    <row r="87" spans="1:3" x14ac:dyDescent="0.3">
      <c r="A87" s="46" t="s">
        <v>33</v>
      </c>
      <c r="B87" s="47">
        <v>613465.65</v>
      </c>
      <c r="C87" s="11"/>
    </row>
    <row r="88" spans="1:3" x14ac:dyDescent="0.3">
      <c r="A88" s="46" t="s">
        <v>34</v>
      </c>
      <c r="B88" s="47">
        <v>9457.7800000000007</v>
      </c>
      <c r="C88" s="11"/>
    </row>
    <row r="89" spans="1:3" x14ac:dyDescent="0.3">
      <c r="A89" s="46" t="s">
        <v>109</v>
      </c>
      <c r="B89" s="47">
        <v>1925.02</v>
      </c>
      <c r="C89" s="11"/>
    </row>
    <row r="90" spans="1:3" ht="28.8" x14ac:dyDescent="0.3">
      <c r="A90" s="43" t="s">
        <v>15</v>
      </c>
      <c r="B90" s="44">
        <v>0</v>
      </c>
      <c r="C90" s="11"/>
    </row>
    <row r="91" spans="1:3" x14ac:dyDescent="0.3">
      <c r="A91" s="43" t="s">
        <v>32</v>
      </c>
      <c r="B91" s="44">
        <f>SUM(B92+B93+B94+B95+B98+B97+B96)</f>
        <v>1260084.6299999999</v>
      </c>
      <c r="C91" s="11"/>
    </row>
    <row r="92" spans="1:3" x14ac:dyDescent="0.3">
      <c r="A92" s="32" t="s">
        <v>68</v>
      </c>
      <c r="B92" s="47">
        <v>66605.649999999994</v>
      </c>
      <c r="C92" s="11"/>
    </row>
    <row r="93" spans="1:3" x14ac:dyDescent="0.3">
      <c r="A93" s="32" t="s">
        <v>69</v>
      </c>
      <c r="B93" s="47">
        <v>442837.6</v>
      </c>
      <c r="C93" s="11"/>
    </row>
    <row r="94" spans="1:3" x14ac:dyDescent="0.3">
      <c r="A94" s="32" t="s">
        <v>70</v>
      </c>
      <c r="B94" s="47">
        <v>60465.19</v>
      </c>
      <c r="C94" s="11"/>
    </row>
    <row r="95" spans="1:3" x14ac:dyDescent="0.3">
      <c r="A95" s="32" t="s">
        <v>71</v>
      </c>
      <c r="B95" s="47">
        <v>1475</v>
      </c>
      <c r="C95" s="11"/>
    </row>
    <row r="96" spans="1:3" x14ac:dyDescent="0.3">
      <c r="A96" s="32" t="s">
        <v>72</v>
      </c>
      <c r="B96" s="47">
        <v>1944.43</v>
      </c>
      <c r="C96" s="11"/>
    </row>
    <row r="97" spans="1:3" x14ac:dyDescent="0.3">
      <c r="A97" s="32" t="s">
        <v>115</v>
      </c>
      <c r="B97" s="47">
        <v>686756.76</v>
      </c>
      <c r="C97" s="11"/>
    </row>
    <row r="98" spans="1:3" x14ac:dyDescent="0.3">
      <c r="A98" s="32" t="s">
        <v>120</v>
      </c>
      <c r="B98" s="47">
        <v>0</v>
      </c>
      <c r="C98" s="11"/>
    </row>
    <row r="99" spans="1:3" x14ac:dyDescent="0.3">
      <c r="A99" s="31" t="s">
        <v>73</v>
      </c>
      <c r="B99" s="66">
        <f>SUM(B80,B86,B91)</f>
        <v>8779683.6399999987</v>
      </c>
      <c r="C99" s="11"/>
    </row>
    <row r="100" spans="1:3" x14ac:dyDescent="0.3">
      <c r="A100" s="19" t="s">
        <v>16</v>
      </c>
      <c r="B100" s="19"/>
      <c r="C100" s="73"/>
    </row>
    <row r="101" spans="1:3" x14ac:dyDescent="0.3">
      <c r="A101" s="32" t="s">
        <v>30</v>
      </c>
      <c r="B101" s="12">
        <v>686756.76</v>
      </c>
      <c r="C101" s="73"/>
    </row>
    <row r="102" spans="1:3" x14ac:dyDescent="0.3">
      <c r="A102" s="31" t="s">
        <v>22</v>
      </c>
      <c r="B102" s="29">
        <f>SUM(B101:B101)</f>
        <v>686756.76</v>
      </c>
      <c r="C102" s="71"/>
    </row>
    <row r="103" spans="1:3" ht="14.25" customHeight="1" x14ac:dyDescent="0.3">
      <c r="A103" s="31" t="s">
        <v>45</v>
      </c>
      <c r="B103" s="29">
        <f>B99+B102</f>
        <v>9466440.3999999985</v>
      </c>
      <c r="C103" s="71"/>
    </row>
    <row r="104" spans="1:3" x14ac:dyDescent="0.3">
      <c r="A104" s="31"/>
      <c r="B104" s="33"/>
      <c r="C104" s="71"/>
    </row>
    <row r="105" spans="1:3" x14ac:dyDescent="0.3">
      <c r="A105" s="21" t="s">
        <v>17</v>
      </c>
      <c r="B105" s="22"/>
      <c r="C105" s="71"/>
    </row>
    <row r="106" spans="1:3" x14ac:dyDescent="0.3">
      <c r="A106" s="32" t="s">
        <v>48</v>
      </c>
      <c r="B106" s="12">
        <v>0</v>
      </c>
      <c r="C106" s="73"/>
    </row>
    <row r="107" spans="1:3" x14ac:dyDescent="0.3">
      <c r="A107" s="32" t="s">
        <v>47</v>
      </c>
      <c r="B107" s="12">
        <v>0</v>
      </c>
      <c r="C107" s="70"/>
    </row>
    <row r="108" spans="1:3" x14ac:dyDescent="0.3">
      <c r="A108" s="31" t="s">
        <v>46</v>
      </c>
      <c r="B108" s="29">
        <f>B106+B107</f>
        <v>0</v>
      </c>
      <c r="C108" s="70"/>
    </row>
    <row r="109" spans="1:3" s="13" customFormat="1" ht="14.25" customHeight="1" x14ac:dyDescent="0.3">
      <c r="A109" s="79"/>
      <c r="B109" s="79"/>
      <c r="C109" s="14"/>
    </row>
    <row r="110" spans="1:3" x14ac:dyDescent="0.3">
      <c r="A110" s="17" t="s">
        <v>135</v>
      </c>
      <c r="B110" s="24"/>
      <c r="C110" s="72"/>
    </row>
    <row r="111" spans="1:3" x14ac:dyDescent="0.3">
      <c r="A111" s="30" t="s">
        <v>18</v>
      </c>
      <c r="B111" s="12">
        <v>0</v>
      </c>
      <c r="C111" s="72"/>
    </row>
    <row r="112" spans="1:3" x14ac:dyDescent="0.3">
      <c r="A112" s="40" t="s">
        <v>50</v>
      </c>
      <c r="B112" s="35">
        <f>SUM(B113+B114+B115+B116+B117+B118)</f>
        <v>3997.67</v>
      </c>
      <c r="C112" s="72"/>
    </row>
    <row r="113" spans="1:3" x14ac:dyDescent="0.3">
      <c r="A113" s="30" t="s">
        <v>74</v>
      </c>
      <c r="B113" s="12">
        <v>0</v>
      </c>
      <c r="C113" s="72"/>
    </row>
    <row r="114" spans="1:3" x14ac:dyDescent="0.3">
      <c r="A114" s="30" t="s">
        <v>104</v>
      </c>
      <c r="B114" s="12">
        <v>0</v>
      </c>
      <c r="C114" s="72"/>
    </row>
    <row r="115" spans="1:3" x14ac:dyDescent="0.3">
      <c r="A115" s="30" t="s">
        <v>105</v>
      </c>
      <c r="B115" s="12">
        <v>0</v>
      </c>
      <c r="C115" s="72"/>
    </row>
    <row r="116" spans="1:3" x14ac:dyDescent="0.3">
      <c r="A116" s="30" t="s">
        <v>75</v>
      </c>
      <c r="B116" s="12">
        <v>0</v>
      </c>
      <c r="C116" s="72"/>
    </row>
    <row r="117" spans="1:3" x14ac:dyDescent="0.3">
      <c r="A117" s="30" t="s">
        <v>76</v>
      </c>
      <c r="B117" s="12">
        <v>2000</v>
      </c>
      <c r="C117" s="72"/>
    </row>
    <row r="118" spans="1:3" x14ac:dyDescent="0.3">
      <c r="A118" s="30" t="s">
        <v>77</v>
      </c>
      <c r="B118" s="12">
        <v>1997.67</v>
      </c>
      <c r="C118" s="72"/>
    </row>
    <row r="119" spans="1:3" x14ac:dyDescent="0.3">
      <c r="A119" s="40" t="s">
        <v>51</v>
      </c>
      <c r="B119" s="35">
        <f>SUM(B120+B121+B122+B124+B123)</f>
        <v>12871587.860000001</v>
      </c>
      <c r="C119" s="72"/>
    </row>
    <row r="120" spans="1:3" x14ac:dyDescent="0.3">
      <c r="A120" s="30" t="s">
        <v>78</v>
      </c>
      <c r="B120" s="12">
        <v>11093874.630000001</v>
      </c>
      <c r="C120" s="72"/>
    </row>
    <row r="121" spans="1:3" x14ac:dyDescent="0.3">
      <c r="A121" s="30" t="s">
        <v>106</v>
      </c>
      <c r="B121" s="12">
        <v>1400842.95</v>
      </c>
      <c r="C121" s="72"/>
    </row>
    <row r="122" spans="1:3" x14ac:dyDescent="0.3">
      <c r="A122" s="30" t="s">
        <v>107</v>
      </c>
      <c r="B122" s="12">
        <v>33569.21</v>
      </c>
      <c r="C122" s="72"/>
    </row>
    <row r="123" spans="1:3" x14ac:dyDescent="0.3">
      <c r="A123" s="30" t="s">
        <v>117</v>
      </c>
      <c r="B123" s="12">
        <v>343301.07</v>
      </c>
      <c r="C123" s="72"/>
    </row>
    <row r="124" spans="1:3" x14ac:dyDescent="0.3">
      <c r="A124" s="30" t="s">
        <v>81</v>
      </c>
      <c r="B124" s="12">
        <v>0</v>
      </c>
      <c r="C124" s="72"/>
    </row>
    <row r="125" spans="1:3" x14ac:dyDescent="0.3">
      <c r="A125" s="31" t="s">
        <v>23</v>
      </c>
      <c r="B125" s="29">
        <f>SUM(B112+B119)</f>
        <v>12875585.530000001</v>
      </c>
      <c r="C125" s="72"/>
    </row>
    <row r="126" spans="1:3" x14ac:dyDescent="0.3">
      <c r="A126" t="s">
        <v>36</v>
      </c>
      <c r="B126" s="1"/>
      <c r="C126" s="70"/>
    </row>
    <row r="127" spans="1:3" ht="15" thickBot="1" x14ac:dyDescent="0.35">
      <c r="A127" s="25" t="s">
        <v>19</v>
      </c>
      <c r="B127" s="26"/>
      <c r="C127" s="70"/>
    </row>
    <row r="128" spans="1:3" ht="15" thickBot="1" x14ac:dyDescent="0.35">
      <c r="A128" s="28" t="s">
        <v>83</v>
      </c>
      <c r="B128" s="68">
        <v>90978.89</v>
      </c>
      <c r="C128" s="70"/>
    </row>
    <row r="129" spans="1:3" x14ac:dyDescent="0.3">
      <c r="A129" s="28" t="s">
        <v>56</v>
      </c>
      <c r="B129" s="29">
        <v>0</v>
      </c>
      <c r="C129" s="70"/>
    </row>
    <row r="130" spans="1:3" x14ac:dyDescent="0.3">
      <c r="A130" s="28" t="s">
        <v>108</v>
      </c>
      <c r="B130" s="29">
        <v>0</v>
      </c>
      <c r="C130" s="70"/>
    </row>
    <row r="131" spans="1:3" s="69" customFormat="1" x14ac:dyDescent="0.3">
      <c r="A131" s="25" t="s">
        <v>20</v>
      </c>
      <c r="B131" s="27">
        <f>B128+B129+B130</f>
        <v>90978.89</v>
      </c>
    </row>
    <row r="132" spans="1:3" s="69" customFormat="1" ht="19.2" customHeight="1" x14ac:dyDescent="0.3">
      <c r="A132" s="80" t="s">
        <v>57</v>
      </c>
      <c r="B132" s="81"/>
    </row>
    <row r="133" spans="1:3" s="69" customFormat="1" ht="15.45" customHeight="1" x14ac:dyDescent="0.3">
      <c r="A133" s="39"/>
      <c r="B133" s="38"/>
    </row>
    <row r="134" spans="1:3" s="69" customFormat="1" ht="15.75" customHeight="1" x14ac:dyDescent="0.3">
      <c r="A134" s="16" t="s">
        <v>84</v>
      </c>
      <c r="B134" s="15" t="s">
        <v>136</v>
      </c>
    </row>
  </sheetData>
  <mergeCells count="11">
    <mergeCell ref="A17:B17"/>
    <mergeCell ref="A22:B22"/>
    <mergeCell ref="B23:B24"/>
    <mergeCell ref="A109:B109"/>
    <mergeCell ref="A132:B132"/>
    <mergeCell ref="A14:B14"/>
    <mergeCell ref="A1:B1"/>
    <mergeCell ref="A2:B7"/>
    <mergeCell ref="A8:B9"/>
    <mergeCell ref="A10:B10"/>
    <mergeCell ref="A12:B12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99A9D-0D98-4B5A-B467-A09F97B79B27}">
  <sheetPr>
    <tabColor rgb="FF00B0F0"/>
    <pageSetUpPr fitToPage="1"/>
  </sheetPr>
  <dimension ref="A1:C134"/>
  <sheetViews>
    <sheetView showGridLines="0" zoomScale="90" zoomScaleNormal="90" zoomScaleSheetLayoutView="70" zoomScalePageLayoutView="70" workbookViewId="0">
      <selection activeCell="A32" sqref="A32"/>
    </sheetView>
  </sheetViews>
  <sheetFormatPr defaultColWidth="41.6640625" defaultRowHeight="14.4" x14ac:dyDescent="0.3"/>
  <cols>
    <col min="1" max="1" width="108.6640625" customWidth="1"/>
    <col min="2" max="2" width="43.33203125" customWidth="1"/>
    <col min="3" max="3" width="25.6640625" style="69" customWidth="1"/>
  </cols>
  <sheetData>
    <row r="1" spans="1:3" ht="121.5" customHeight="1" x14ac:dyDescent="0.3">
      <c r="A1" s="83"/>
      <c r="B1" s="83"/>
    </row>
    <row r="2" spans="1:3" x14ac:dyDescent="0.3">
      <c r="A2" s="84" t="s">
        <v>0</v>
      </c>
      <c r="B2" s="84"/>
      <c r="C2" s="70"/>
    </row>
    <row r="3" spans="1:3" x14ac:dyDescent="0.3">
      <c r="A3" s="84"/>
      <c r="B3" s="84"/>
      <c r="C3" s="70"/>
    </row>
    <row r="4" spans="1:3" x14ac:dyDescent="0.3">
      <c r="A4" s="84"/>
      <c r="B4" s="84"/>
      <c r="C4" s="70"/>
    </row>
    <row r="5" spans="1:3" x14ac:dyDescent="0.3">
      <c r="A5" s="84"/>
      <c r="B5" s="84"/>
      <c r="C5" s="70"/>
    </row>
    <row r="6" spans="1:3" x14ac:dyDescent="0.3">
      <c r="A6" s="84"/>
      <c r="B6" s="84"/>
      <c r="C6" s="70"/>
    </row>
    <row r="7" spans="1:3" x14ac:dyDescent="0.3">
      <c r="A7" s="84"/>
      <c r="B7" s="84"/>
      <c r="C7" s="67"/>
    </row>
    <row r="8" spans="1:3" ht="23.25" customHeight="1" x14ac:dyDescent="0.3">
      <c r="A8" s="85" t="s">
        <v>58</v>
      </c>
      <c r="B8" s="85"/>
      <c r="C8" s="67"/>
    </row>
    <row r="9" spans="1:3" ht="23.25" customHeight="1" x14ac:dyDescent="0.3">
      <c r="A9" s="85"/>
      <c r="B9" s="85"/>
      <c r="C9" s="67"/>
    </row>
    <row r="10" spans="1:3" x14ac:dyDescent="0.3">
      <c r="A10" s="86" t="s">
        <v>24</v>
      </c>
      <c r="B10" s="86"/>
      <c r="C10" s="70"/>
    </row>
    <row r="11" spans="1:3" x14ac:dyDescent="0.3">
      <c r="A11" s="2" t="s">
        <v>21</v>
      </c>
      <c r="B11" s="3"/>
      <c r="C11" s="70"/>
    </row>
    <row r="12" spans="1:3" x14ac:dyDescent="0.3">
      <c r="A12" s="82" t="s">
        <v>59</v>
      </c>
      <c r="B12" s="82"/>
    </row>
    <row r="13" spans="1:3" x14ac:dyDescent="0.3">
      <c r="A13" s="4" t="s">
        <v>60</v>
      </c>
      <c r="B13" s="3"/>
      <c r="C13" s="70"/>
    </row>
    <row r="14" spans="1:3" x14ac:dyDescent="0.3">
      <c r="A14" s="82" t="s">
        <v>61</v>
      </c>
      <c r="B14" s="82"/>
      <c r="C14" s="70"/>
    </row>
    <row r="15" spans="1:3" x14ac:dyDescent="0.3">
      <c r="A15" s="48" t="s">
        <v>29</v>
      </c>
      <c r="B15" s="3"/>
      <c r="C15" s="70"/>
    </row>
    <row r="16" spans="1:3" x14ac:dyDescent="0.3">
      <c r="A16" s="58" t="s">
        <v>146</v>
      </c>
      <c r="B16" s="59"/>
      <c r="C16" s="70"/>
    </row>
    <row r="17" spans="1:3" x14ac:dyDescent="0.3">
      <c r="A17" s="75" t="s">
        <v>145</v>
      </c>
      <c r="B17" s="76"/>
      <c r="C17" s="70"/>
    </row>
    <row r="18" spans="1:3" x14ac:dyDescent="0.3">
      <c r="A18" s="4"/>
      <c r="B18" s="3"/>
      <c r="C18" s="70"/>
    </row>
    <row r="19" spans="1:3" s="7" customFormat="1" x14ac:dyDescent="0.3">
      <c r="A19" s="49" t="s">
        <v>26</v>
      </c>
      <c r="B19" s="74">
        <v>5630087.6200000001</v>
      </c>
      <c r="C19" s="71"/>
    </row>
    <row r="20" spans="1:3" s="7" customFormat="1" x14ac:dyDescent="0.3">
      <c r="A20" s="49" t="s">
        <v>27</v>
      </c>
      <c r="B20" s="12">
        <v>0</v>
      </c>
      <c r="C20" s="71"/>
    </row>
    <row r="21" spans="1:3" s="7" customFormat="1" x14ac:dyDescent="0.3">
      <c r="A21" s="5"/>
      <c r="B21" s="6"/>
      <c r="C21" s="71"/>
    </row>
    <row r="22" spans="1:3" ht="25.8" x14ac:dyDescent="0.3">
      <c r="A22" s="77" t="s">
        <v>1</v>
      </c>
      <c r="B22" s="77"/>
    </row>
    <row r="23" spans="1:3" ht="11.25" customHeight="1" x14ac:dyDescent="0.3">
      <c r="A23" s="8"/>
      <c r="B23" s="78" t="s">
        <v>25</v>
      </c>
    </row>
    <row r="24" spans="1:3" ht="14.25" customHeight="1" x14ac:dyDescent="0.3">
      <c r="A24" s="9" t="s">
        <v>131</v>
      </c>
      <c r="B24" s="78"/>
      <c r="C24" s="10"/>
    </row>
    <row r="25" spans="1:3" x14ac:dyDescent="0.3">
      <c r="A25" s="17" t="s">
        <v>2</v>
      </c>
      <c r="B25" s="18"/>
      <c r="C25" s="11"/>
    </row>
    <row r="26" spans="1:3" x14ac:dyDescent="0.3">
      <c r="A26" s="40" t="s">
        <v>3</v>
      </c>
      <c r="B26" s="35">
        <v>0</v>
      </c>
      <c r="C26" s="72"/>
    </row>
    <row r="27" spans="1:3" x14ac:dyDescent="0.3">
      <c r="A27" s="40" t="s">
        <v>52</v>
      </c>
      <c r="B27" s="35">
        <f>SUM(B28:B33)</f>
        <v>2636.05</v>
      </c>
      <c r="C27" s="72"/>
    </row>
    <row r="28" spans="1:3" x14ac:dyDescent="0.3">
      <c r="A28" s="30" t="s">
        <v>62</v>
      </c>
      <c r="B28" s="12">
        <v>0</v>
      </c>
      <c r="C28" s="72"/>
    </row>
    <row r="29" spans="1:3" x14ac:dyDescent="0.3">
      <c r="A29" s="30" t="s">
        <v>85</v>
      </c>
      <c r="B29" s="12">
        <v>0</v>
      </c>
      <c r="C29" s="72"/>
    </row>
    <row r="30" spans="1:3" x14ac:dyDescent="0.3">
      <c r="A30" s="30" t="s">
        <v>86</v>
      </c>
      <c r="B30" s="12">
        <v>0</v>
      </c>
      <c r="C30" s="72"/>
    </row>
    <row r="31" spans="1:3" x14ac:dyDescent="0.3">
      <c r="A31" s="30" t="s">
        <v>63</v>
      </c>
      <c r="B31" s="12">
        <v>0</v>
      </c>
      <c r="C31" s="72"/>
    </row>
    <row r="32" spans="1:3" x14ac:dyDescent="0.3">
      <c r="A32" s="30" t="s">
        <v>88</v>
      </c>
      <c r="B32" s="12">
        <v>1840</v>
      </c>
      <c r="C32" s="72"/>
    </row>
    <row r="33" spans="1:3" x14ac:dyDescent="0.3">
      <c r="A33" s="30" t="s">
        <v>89</v>
      </c>
      <c r="B33" s="12">
        <v>796.05</v>
      </c>
      <c r="C33" s="72"/>
    </row>
    <row r="34" spans="1:3" x14ac:dyDescent="0.3">
      <c r="A34" s="40" t="s">
        <v>53</v>
      </c>
      <c r="B34" s="35">
        <f>SUM(B35:B39)</f>
        <v>14956843.389999999</v>
      </c>
      <c r="C34" s="72"/>
    </row>
    <row r="35" spans="1:3" x14ac:dyDescent="0.3">
      <c r="A35" s="30" t="s">
        <v>65</v>
      </c>
      <c r="B35" s="12">
        <v>13211912.09</v>
      </c>
      <c r="C35" s="72"/>
    </row>
    <row r="36" spans="1:3" x14ac:dyDescent="0.3">
      <c r="A36" s="30" t="s">
        <v>92</v>
      </c>
      <c r="B36" s="12">
        <v>1374471.38</v>
      </c>
      <c r="C36" s="72"/>
    </row>
    <row r="37" spans="1:3" x14ac:dyDescent="0.3">
      <c r="A37" s="30" t="s">
        <v>93</v>
      </c>
      <c r="B37" s="12">
        <v>32940.080000000002</v>
      </c>
      <c r="C37" s="72"/>
    </row>
    <row r="38" spans="1:3" x14ac:dyDescent="0.3">
      <c r="A38" s="30" t="s">
        <v>80</v>
      </c>
      <c r="B38" s="12">
        <v>0</v>
      </c>
      <c r="C38" s="72"/>
    </row>
    <row r="39" spans="1:3" x14ac:dyDescent="0.3">
      <c r="A39" s="30" t="s">
        <v>113</v>
      </c>
      <c r="B39" s="12">
        <v>337519.84</v>
      </c>
      <c r="C39" s="72"/>
    </row>
    <row r="40" spans="1:3" x14ac:dyDescent="0.3">
      <c r="A40" s="37" t="s">
        <v>49</v>
      </c>
      <c r="B40" s="29">
        <f>SUM(B26+B27+B34)</f>
        <v>14959479.439999999</v>
      </c>
      <c r="C40" s="72"/>
    </row>
    <row r="41" spans="1:3" x14ac:dyDescent="0.3">
      <c r="A41" s="17" t="s">
        <v>4</v>
      </c>
      <c r="B41" s="17"/>
      <c r="C41" s="10"/>
    </row>
    <row r="42" spans="1:3" x14ac:dyDescent="0.3">
      <c r="A42" s="41" t="s">
        <v>37</v>
      </c>
      <c r="B42" s="44">
        <f>SUM(B43+B44)</f>
        <v>6786919.71</v>
      </c>
      <c r="C42" s="11"/>
    </row>
    <row r="43" spans="1:3" x14ac:dyDescent="0.3">
      <c r="A43" s="30" t="s">
        <v>64</v>
      </c>
      <c r="B43" s="47">
        <v>6055159.71</v>
      </c>
      <c r="C43" s="11"/>
    </row>
    <row r="44" spans="1:3" ht="15.45" customHeight="1" x14ac:dyDescent="0.3">
      <c r="A44" s="41" t="s">
        <v>38</v>
      </c>
      <c r="B44" s="50">
        <v>731760</v>
      </c>
      <c r="C44" s="11"/>
    </row>
    <row r="45" spans="1:3" x14ac:dyDescent="0.3">
      <c r="A45" s="42" t="s">
        <v>41</v>
      </c>
      <c r="B45" s="35">
        <f>SUM(B46:B50)</f>
        <v>108631.08000000002</v>
      </c>
      <c r="C45" s="11"/>
    </row>
    <row r="46" spans="1:3" x14ac:dyDescent="0.3">
      <c r="A46" s="30" t="s">
        <v>87</v>
      </c>
      <c r="B46" s="47">
        <v>91834.27</v>
      </c>
      <c r="C46" s="11"/>
    </row>
    <row r="47" spans="1:3" x14ac:dyDescent="0.3">
      <c r="A47" s="30" t="s">
        <v>90</v>
      </c>
      <c r="B47" s="47">
        <v>13329.75</v>
      </c>
      <c r="C47" s="11"/>
    </row>
    <row r="48" spans="1:3" x14ac:dyDescent="0.3">
      <c r="A48" s="30" t="s">
        <v>91</v>
      </c>
      <c r="B48" s="47">
        <v>316.24</v>
      </c>
      <c r="C48" s="11"/>
    </row>
    <row r="49" spans="1:3" x14ac:dyDescent="0.3">
      <c r="A49" s="30" t="s">
        <v>66</v>
      </c>
      <c r="B49" s="47">
        <v>0</v>
      </c>
      <c r="C49" s="11"/>
    </row>
    <row r="50" spans="1:3" x14ac:dyDescent="0.3">
      <c r="A50" s="30" t="s">
        <v>113</v>
      </c>
      <c r="B50" s="47">
        <v>3150.82</v>
      </c>
      <c r="C50" s="11"/>
    </row>
    <row r="51" spans="1:3" x14ac:dyDescent="0.3">
      <c r="A51" s="42" t="s">
        <v>31</v>
      </c>
      <c r="B51" s="35">
        <v>0</v>
      </c>
      <c r="C51" s="11"/>
    </row>
    <row r="52" spans="1:3" x14ac:dyDescent="0.3">
      <c r="A52" s="42" t="s">
        <v>35</v>
      </c>
      <c r="B52" s="35">
        <v>0</v>
      </c>
      <c r="C52" s="11"/>
    </row>
    <row r="53" spans="1:3" x14ac:dyDescent="0.3">
      <c r="A53" s="51" t="s">
        <v>55</v>
      </c>
      <c r="B53" s="12">
        <v>0</v>
      </c>
      <c r="C53" s="11"/>
    </row>
    <row r="54" spans="1:3" x14ac:dyDescent="0.3">
      <c r="A54" s="36" t="s">
        <v>67</v>
      </c>
      <c r="B54" s="47">
        <v>86.6</v>
      </c>
      <c r="C54" s="11"/>
    </row>
    <row r="55" spans="1:3" x14ac:dyDescent="0.3">
      <c r="A55" s="36" t="s">
        <v>94</v>
      </c>
      <c r="B55" s="47">
        <v>3840</v>
      </c>
      <c r="C55" s="11"/>
    </row>
    <row r="56" spans="1:3" x14ac:dyDescent="0.3">
      <c r="A56" s="36" t="s">
        <v>95</v>
      </c>
      <c r="B56" s="47">
        <v>9000.7099999999991</v>
      </c>
      <c r="C56" s="11"/>
    </row>
    <row r="57" spans="1:3" x14ac:dyDescent="0.3">
      <c r="A57" s="36" t="s">
        <v>124</v>
      </c>
      <c r="B57" s="47">
        <v>0</v>
      </c>
      <c r="C57" s="11"/>
    </row>
    <row r="58" spans="1:3" x14ac:dyDescent="0.3">
      <c r="A58" s="34" t="s">
        <v>42</v>
      </c>
      <c r="B58" s="29">
        <f>SUM(B42++B45+B51+B52+B57+B55+B56+B54)</f>
        <v>6908478.0999999996</v>
      </c>
      <c r="C58" s="73"/>
    </row>
    <row r="59" spans="1:3" x14ac:dyDescent="0.3">
      <c r="A59" s="60" t="s">
        <v>5</v>
      </c>
      <c r="B59" s="20"/>
      <c r="C59" s="73"/>
    </row>
    <row r="60" spans="1:3" x14ac:dyDescent="0.3">
      <c r="A60" s="52" t="s">
        <v>39</v>
      </c>
      <c r="B60" s="35">
        <f>SUM(B61+B62+B63+B65)</f>
        <v>6398219.1900000004</v>
      </c>
      <c r="C60" s="73"/>
    </row>
    <row r="61" spans="1:3" x14ac:dyDescent="0.3">
      <c r="A61" s="30" t="s">
        <v>98</v>
      </c>
      <c r="B61" s="50">
        <v>6398219.1900000004</v>
      </c>
      <c r="C61" s="73"/>
    </row>
    <row r="62" spans="1:3" x14ac:dyDescent="0.3">
      <c r="A62" s="30" t="s">
        <v>99</v>
      </c>
      <c r="B62" s="50">
        <v>0</v>
      </c>
      <c r="C62" s="73"/>
    </row>
    <row r="63" spans="1:3" x14ac:dyDescent="0.3">
      <c r="A63" s="30" t="s">
        <v>101</v>
      </c>
      <c r="B63" s="50">
        <v>0</v>
      </c>
      <c r="C63" s="73"/>
    </row>
    <row r="64" spans="1:3" x14ac:dyDescent="0.3">
      <c r="A64" s="30" t="s">
        <v>100</v>
      </c>
      <c r="B64" s="50">
        <v>0</v>
      </c>
      <c r="C64" s="73"/>
    </row>
    <row r="65" spans="1:3" x14ac:dyDescent="0.3">
      <c r="A65" s="30" t="s">
        <v>114</v>
      </c>
      <c r="B65" s="50">
        <v>0</v>
      </c>
      <c r="C65" s="73"/>
    </row>
    <row r="66" spans="1:3" x14ac:dyDescent="0.3">
      <c r="A66" s="52" t="s">
        <v>28</v>
      </c>
      <c r="B66" s="35">
        <v>0</v>
      </c>
      <c r="C66" s="73"/>
    </row>
    <row r="67" spans="1:3" x14ac:dyDescent="0.3">
      <c r="A67" s="53" t="s">
        <v>43</v>
      </c>
      <c r="B67" s="29">
        <f>SUM(B60+B66)</f>
        <v>6398219.1900000004</v>
      </c>
      <c r="C67" s="73"/>
    </row>
    <row r="68" spans="1:3" x14ac:dyDescent="0.3">
      <c r="A68" s="21" t="s">
        <v>6</v>
      </c>
      <c r="B68" s="22"/>
      <c r="C68" s="71"/>
    </row>
    <row r="69" spans="1:3" x14ac:dyDescent="0.3">
      <c r="A69" s="61" t="s">
        <v>40</v>
      </c>
      <c r="B69" s="54">
        <f>SUM(B70+B71+B72+B74)</f>
        <v>0</v>
      </c>
      <c r="C69" s="71"/>
    </row>
    <row r="70" spans="1:3" x14ac:dyDescent="0.3">
      <c r="A70" s="30" t="s">
        <v>96</v>
      </c>
      <c r="B70" s="55">
        <v>0</v>
      </c>
      <c r="C70" s="71"/>
    </row>
    <row r="71" spans="1:3" x14ac:dyDescent="0.3">
      <c r="A71" s="30" t="s">
        <v>97</v>
      </c>
      <c r="B71" s="55">
        <v>0</v>
      </c>
      <c r="C71" s="71"/>
    </row>
    <row r="72" spans="1:3" x14ac:dyDescent="0.3">
      <c r="A72" s="30" t="s">
        <v>102</v>
      </c>
      <c r="B72" s="55">
        <v>0</v>
      </c>
      <c r="C72" s="71"/>
    </row>
    <row r="73" spans="1:3" x14ac:dyDescent="0.3">
      <c r="A73" s="30" t="s">
        <v>103</v>
      </c>
      <c r="B73" s="55">
        <v>0</v>
      </c>
      <c r="C73" s="71"/>
    </row>
    <row r="74" spans="1:3" x14ac:dyDescent="0.3">
      <c r="A74" s="30" t="s">
        <v>125</v>
      </c>
      <c r="B74" s="55">
        <v>0</v>
      </c>
      <c r="C74" s="71"/>
    </row>
    <row r="75" spans="1:3" x14ac:dyDescent="0.3">
      <c r="A75" s="62" t="s">
        <v>54</v>
      </c>
      <c r="B75" s="56">
        <v>0</v>
      </c>
      <c r="C75" s="71"/>
    </row>
    <row r="76" spans="1:3" x14ac:dyDescent="0.3">
      <c r="A76" s="62" t="s">
        <v>79</v>
      </c>
      <c r="B76" s="56">
        <v>1186.02</v>
      </c>
      <c r="C76" s="71"/>
    </row>
    <row r="77" spans="1:3" x14ac:dyDescent="0.3">
      <c r="A77" s="62" t="s">
        <v>82</v>
      </c>
      <c r="B77" s="56">
        <v>0</v>
      </c>
      <c r="C77" s="71"/>
    </row>
    <row r="78" spans="1:3" x14ac:dyDescent="0.3">
      <c r="A78" s="63" t="s">
        <v>44</v>
      </c>
      <c r="B78" s="57">
        <f>B69+B75</f>
        <v>0</v>
      </c>
      <c r="C78" s="71"/>
    </row>
    <row r="79" spans="1:3" x14ac:dyDescent="0.3">
      <c r="A79" s="19" t="s">
        <v>7</v>
      </c>
      <c r="B79" s="23"/>
      <c r="C79" s="71"/>
    </row>
    <row r="80" spans="1:3" x14ac:dyDescent="0.3">
      <c r="A80" s="19" t="s">
        <v>8</v>
      </c>
      <c r="B80" s="65">
        <f>SUM(B81+B82+B83+B85+B89)</f>
        <v>5425767.6799999997</v>
      </c>
      <c r="C80" s="10"/>
    </row>
    <row r="81" spans="1:3" x14ac:dyDescent="0.3">
      <c r="A81" s="43" t="s">
        <v>9</v>
      </c>
      <c r="B81" s="64">
        <v>1642277.93</v>
      </c>
      <c r="C81" s="11"/>
    </row>
    <row r="82" spans="1:3" x14ac:dyDescent="0.3">
      <c r="A82" s="45" t="s">
        <v>10</v>
      </c>
      <c r="B82" s="64">
        <v>2971785.46</v>
      </c>
      <c r="C82" s="11"/>
    </row>
    <row r="83" spans="1:3" x14ac:dyDescent="0.3">
      <c r="A83" s="45" t="s">
        <v>11</v>
      </c>
      <c r="B83" s="64">
        <v>639149.71</v>
      </c>
      <c r="C83" s="11"/>
    </row>
    <row r="84" spans="1:3" x14ac:dyDescent="0.3">
      <c r="A84" s="43" t="s">
        <v>12</v>
      </c>
      <c r="B84" s="64">
        <v>0</v>
      </c>
      <c r="C84" s="11"/>
    </row>
    <row r="85" spans="1:3" x14ac:dyDescent="0.3">
      <c r="A85" s="43" t="s">
        <v>13</v>
      </c>
      <c r="B85" s="64">
        <v>172554.58</v>
      </c>
      <c r="C85" s="11"/>
    </row>
    <row r="86" spans="1:3" x14ac:dyDescent="0.3">
      <c r="A86" s="43" t="s">
        <v>14</v>
      </c>
      <c r="B86" s="44">
        <f>SUM(B87+B88)</f>
        <v>593939.44999999995</v>
      </c>
      <c r="C86" s="11"/>
    </row>
    <row r="87" spans="1:3" x14ac:dyDescent="0.3">
      <c r="A87" s="46" t="s">
        <v>33</v>
      </c>
      <c r="B87" s="47">
        <v>592619.88</v>
      </c>
      <c r="C87" s="11"/>
    </row>
    <row r="88" spans="1:3" x14ac:dyDescent="0.3">
      <c r="A88" s="46" t="s">
        <v>34</v>
      </c>
      <c r="B88" s="47">
        <v>1319.57</v>
      </c>
      <c r="C88" s="11"/>
    </row>
    <row r="89" spans="1:3" x14ac:dyDescent="0.3">
      <c r="A89" s="46" t="s">
        <v>109</v>
      </c>
      <c r="B89" s="47">
        <v>0</v>
      </c>
      <c r="C89" s="11"/>
    </row>
    <row r="90" spans="1:3" ht="28.8" x14ac:dyDescent="0.3">
      <c r="A90" s="43" t="s">
        <v>15</v>
      </c>
      <c r="B90" s="44">
        <v>0</v>
      </c>
      <c r="C90" s="11"/>
    </row>
    <row r="91" spans="1:3" x14ac:dyDescent="0.3">
      <c r="A91" s="43" t="s">
        <v>32</v>
      </c>
      <c r="B91" s="44">
        <f>SUM(B92+B93+B94+B95+B98+B97+B96)</f>
        <v>501182.64</v>
      </c>
      <c r="C91" s="11"/>
    </row>
    <row r="92" spans="1:3" x14ac:dyDescent="0.3">
      <c r="A92" s="32" t="s">
        <v>68</v>
      </c>
      <c r="B92" s="47">
        <v>120489.31</v>
      </c>
      <c r="C92" s="11"/>
    </row>
    <row r="93" spans="1:3" x14ac:dyDescent="0.3">
      <c r="A93" s="32" t="s">
        <v>69</v>
      </c>
      <c r="B93" s="47">
        <v>312466.61</v>
      </c>
      <c r="C93" s="11"/>
    </row>
    <row r="94" spans="1:3" x14ac:dyDescent="0.3">
      <c r="A94" s="32" t="s">
        <v>70</v>
      </c>
      <c r="B94" s="47">
        <v>33075.19</v>
      </c>
      <c r="C94" s="11"/>
    </row>
    <row r="95" spans="1:3" x14ac:dyDescent="0.3">
      <c r="A95" s="32" t="s">
        <v>71</v>
      </c>
      <c r="B95" s="47">
        <v>1416</v>
      </c>
      <c r="C95" s="11"/>
    </row>
    <row r="96" spans="1:3" x14ac:dyDescent="0.3">
      <c r="A96" s="32" t="s">
        <v>72</v>
      </c>
      <c r="B96" s="47">
        <v>525.84</v>
      </c>
      <c r="C96" s="11"/>
    </row>
    <row r="97" spans="1:3" x14ac:dyDescent="0.3">
      <c r="A97" s="32" t="s">
        <v>115</v>
      </c>
      <c r="B97" s="47">
        <v>0</v>
      </c>
      <c r="C97" s="11"/>
    </row>
    <row r="98" spans="1:3" x14ac:dyDescent="0.3">
      <c r="A98" s="32" t="s">
        <v>120</v>
      </c>
      <c r="B98" s="47">
        <v>33209.69</v>
      </c>
      <c r="C98" s="11"/>
    </row>
    <row r="99" spans="1:3" x14ac:dyDescent="0.3">
      <c r="A99" s="31" t="s">
        <v>73</v>
      </c>
      <c r="B99" s="66">
        <f>SUM(B80,B86,B91)</f>
        <v>6520889.7699999996</v>
      </c>
      <c r="C99" s="11"/>
    </row>
    <row r="100" spans="1:3" x14ac:dyDescent="0.3">
      <c r="A100" s="19" t="s">
        <v>16</v>
      </c>
      <c r="B100" s="19"/>
      <c r="C100" s="73"/>
    </row>
    <row r="101" spans="1:3" x14ac:dyDescent="0.3">
      <c r="A101" s="32" t="s">
        <v>30</v>
      </c>
      <c r="B101" s="12">
        <v>0</v>
      </c>
      <c r="C101" s="73"/>
    </row>
    <row r="102" spans="1:3" x14ac:dyDescent="0.3">
      <c r="A102" s="31" t="s">
        <v>22</v>
      </c>
      <c r="B102" s="29">
        <f>SUM(B101:B101)</f>
        <v>0</v>
      </c>
      <c r="C102" s="71"/>
    </row>
    <row r="103" spans="1:3" ht="14.25" customHeight="1" x14ac:dyDescent="0.3">
      <c r="A103" s="31" t="s">
        <v>45</v>
      </c>
      <c r="B103" s="29">
        <f>B99+B102</f>
        <v>6520889.7699999996</v>
      </c>
      <c r="C103" s="71"/>
    </row>
    <row r="104" spans="1:3" x14ac:dyDescent="0.3">
      <c r="A104" s="31"/>
      <c r="B104" s="33"/>
      <c r="C104" s="71"/>
    </row>
    <row r="105" spans="1:3" x14ac:dyDescent="0.3">
      <c r="A105" s="21" t="s">
        <v>17</v>
      </c>
      <c r="B105" s="22"/>
      <c r="C105" s="71"/>
    </row>
    <row r="106" spans="1:3" x14ac:dyDescent="0.3">
      <c r="A106" s="32" t="s">
        <v>48</v>
      </c>
      <c r="B106" s="12">
        <v>0</v>
      </c>
      <c r="C106" s="73"/>
    </row>
    <row r="107" spans="1:3" x14ac:dyDescent="0.3">
      <c r="A107" s="32" t="s">
        <v>47</v>
      </c>
      <c r="B107" s="12">
        <v>0</v>
      </c>
      <c r="C107" s="70"/>
    </row>
    <row r="108" spans="1:3" x14ac:dyDescent="0.3">
      <c r="A108" s="31" t="s">
        <v>46</v>
      </c>
      <c r="B108" s="29">
        <f>B106+B107</f>
        <v>0</v>
      </c>
      <c r="C108" s="70"/>
    </row>
    <row r="109" spans="1:3" s="13" customFormat="1" ht="14.25" customHeight="1" x14ac:dyDescent="0.3">
      <c r="A109" s="79"/>
      <c r="B109" s="79"/>
      <c r="C109" s="14"/>
    </row>
    <row r="110" spans="1:3" x14ac:dyDescent="0.3">
      <c r="A110" s="17" t="s">
        <v>132</v>
      </c>
      <c r="B110" s="24"/>
      <c r="C110" s="72"/>
    </row>
    <row r="111" spans="1:3" x14ac:dyDescent="0.3">
      <c r="A111" s="30" t="s">
        <v>18</v>
      </c>
      <c r="B111" s="12">
        <v>0</v>
      </c>
      <c r="C111" s="72"/>
    </row>
    <row r="112" spans="1:3" x14ac:dyDescent="0.3">
      <c r="A112" s="40" t="s">
        <v>50</v>
      </c>
      <c r="B112" s="35">
        <f>SUM(B113+B114+B115+B116+B117+B118)</f>
        <v>6673972.4900000002</v>
      </c>
      <c r="C112" s="72"/>
    </row>
    <row r="113" spans="1:3" x14ac:dyDescent="0.3">
      <c r="A113" s="30" t="s">
        <v>74</v>
      </c>
      <c r="B113" s="12">
        <v>5940421.4400000004</v>
      </c>
      <c r="C113" s="72"/>
    </row>
    <row r="114" spans="1:3" x14ac:dyDescent="0.3">
      <c r="A114" s="30" t="s">
        <v>104</v>
      </c>
      <c r="B114" s="12">
        <v>0</v>
      </c>
      <c r="C114" s="72"/>
    </row>
    <row r="115" spans="1:3" x14ac:dyDescent="0.3">
      <c r="A115" s="30" t="s">
        <v>105</v>
      </c>
      <c r="B115" s="12">
        <v>0</v>
      </c>
      <c r="C115" s="72"/>
    </row>
    <row r="116" spans="1:3" x14ac:dyDescent="0.3">
      <c r="A116" s="30" t="s">
        <v>75</v>
      </c>
      <c r="B116" s="12">
        <v>0</v>
      </c>
      <c r="C116" s="72"/>
    </row>
    <row r="117" spans="1:3" x14ac:dyDescent="0.3">
      <c r="A117" s="30" t="s">
        <v>76</v>
      </c>
      <c r="B117" s="12">
        <v>995</v>
      </c>
      <c r="C117" s="72"/>
    </row>
    <row r="118" spans="1:3" x14ac:dyDescent="0.3">
      <c r="A118" s="30" t="s">
        <v>77</v>
      </c>
      <c r="B118" s="12">
        <v>732556.05</v>
      </c>
      <c r="C118" s="72"/>
    </row>
    <row r="119" spans="1:3" x14ac:dyDescent="0.3">
      <c r="A119" s="40" t="s">
        <v>51</v>
      </c>
      <c r="B119" s="35">
        <f>SUM(B120+B121+B122+B124+B123)</f>
        <v>8666069.2599999998</v>
      </c>
      <c r="C119" s="72"/>
    </row>
    <row r="120" spans="1:3" x14ac:dyDescent="0.3">
      <c r="A120" s="30" t="s">
        <v>78</v>
      </c>
      <c r="B120" s="12">
        <v>6905527.1699999999</v>
      </c>
      <c r="C120" s="72"/>
    </row>
    <row r="121" spans="1:3" x14ac:dyDescent="0.3">
      <c r="A121" s="30" t="s">
        <v>106</v>
      </c>
      <c r="B121" s="12">
        <v>1387801.13</v>
      </c>
      <c r="C121" s="72"/>
    </row>
    <row r="122" spans="1:3" x14ac:dyDescent="0.3">
      <c r="A122" s="30" t="s">
        <v>107</v>
      </c>
      <c r="B122" s="12">
        <v>33256.32</v>
      </c>
      <c r="C122" s="72"/>
    </row>
    <row r="123" spans="1:3" x14ac:dyDescent="0.3">
      <c r="A123" s="30" t="s">
        <v>117</v>
      </c>
      <c r="B123" s="12">
        <v>339484.64</v>
      </c>
      <c r="C123" s="72"/>
    </row>
    <row r="124" spans="1:3" x14ac:dyDescent="0.3">
      <c r="A124" s="30" t="s">
        <v>81</v>
      </c>
      <c r="B124" s="12">
        <v>0</v>
      </c>
      <c r="C124" s="72"/>
    </row>
    <row r="125" spans="1:3" x14ac:dyDescent="0.3">
      <c r="A125" s="31" t="s">
        <v>23</v>
      </c>
      <c r="B125" s="29">
        <f>SUM(B112+B119)</f>
        <v>15340041.75</v>
      </c>
      <c r="C125" s="72"/>
    </row>
    <row r="126" spans="1:3" x14ac:dyDescent="0.3">
      <c r="A126" t="s">
        <v>36</v>
      </c>
      <c r="B126" s="1"/>
      <c r="C126" s="70"/>
    </row>
    <row r="127" spans="1:3" ht="15" thickBot="1" x14ac:dyDescent="0.35">
      <c r="A127" s="25" t="s">
        <v>19</v>
      </c>
      <c r="B127" s="26"/>
      <c r="C127" s="70"/>
    </row>
    <row r="128" spans="1:3" ht="15" thickBot="1" x14ac:dyDescent="0.35">
      <c r="A128" s="28" t="s">
        <v>83</v>
      </c>
      <c r="B128" s="68">
        <v>200493.2</v>
      </c>
      <c r="C128" s="70"/>
    </row>
    <row r="129" spans="1:3" x14ac:dyDescent="0.3">
      <c r="A129" s="28" t="s">
        <v>56</v>
      </c>
      <c r="B129" s="29">
        <v>0</v>
      </c>
      <c r="C129" s="70"/>
    </row>
    <row r="130" spans="1:3" x14ac:dyDescent="0.3">
      <c r="A130" s="28" t="s">
        <v>108</v>
      </c>
      <c r="B130" s="29">
        <v>0</v>
      </c>
      <c r="C130" s="70"/>
    </row>
    <row r="131" spans="1:3" s="69" customFormat="1" x14ac:dyDescent="0.3">
      <c r="A131" s="25" t="s">
        <v>20</v>
      </c>
      <c r="B131" s="27">
        <f>B128+B129+B130</f>
        <v>200493.2</v>
      </c>
    </row>
    <row r="132" spans="1:3" s="69" customFormat="1" ht="19.2" customHeight="1" x14ac:dyDescent="0.3">
      <c r="A132" s="80" t="s">
        <v>57</v>
      </c>
      <c r="B132" s="81"/>
    </row>
    <row r="133" spans="1:3" s="69" customFormat="1" ht="15.45" customHeight="1" x14ac:dyDescent="0.3">
      <c r="A133" s="39"/>
      <c r="B133" s="38"/>
    </row>
    <row r="134" spans="1:3" s="69" customFormat="1" ht="15.75" customHeight="1" x14ac:dyDescent="0.3">
      <c r="A134" s="16" t="s">
        <v>84</v>
      </c>
      <c r="B134" s="15" t="s">
        <v>133</v>
      </c>
    </row>
  </sheetData>
  <mergeCells count="11">
    <mergeCell ref="A17:B17"/>
    <mergeCell ref="A22:B22"/>
    <mergeCell ref="B23:B24"/>
    <mergeCell ref="A109:B109"/>
    <mergeCell ref="A132:B132"/>
    <mergeCell ref="A14:B14"/>
    <mergeCell ref="A1:B1"/>
    <mergeCell ref="A2:B7"/>
    <mergeCell ref="A8:B9"/>
    <mergeCell ref="A10:B10"/>
    <mergeCell ref="A12:B12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DB14C-0D57-4159-B4FB-CE59E54439AC}">
  <sheetPr>
    <tabColor rgb="FF00B0F0"/>
    <pageSetUpPr fitToPage="1"/>
  </sheetPr>
  <dimension ref="A1:C134"/>
  <sheetViews>
    <sheetView showGridLines="0" zoomScale="90" zoomScaleNormal="90" zoomScaleSheetLayoutView="70" zoomScalePageLayoutView="70" workbookViewId="0">
      <selection activeCell="A28" sqref="A28"/>
    </sheetView>
  </sheetViews>
  <sheetFormatPr defaultColWidth="41.6640625" defaultRowHeight="14.4" x14ac:dyDescent="0.3"/>
  <cols>
    <col min="1" max="1" width="108.6640625" customWidth="1"/>
    <col min="2" max="2" width="43.33203125" customWidth="1"/>
    <col min="3" max="3" width="25.6640625" style="69" customWidth="1"/>
  </cols>
  <sheetData>
    <row r="1" spans="1:3" ht="121.5" customHeight="1" x14ac:dyDescent="0.3">
      <c r="A1" s="83"/>
      <c r="B1" s="83"/>
    </row>
    <row r="2" spans="1:3" x14ac:dyDescent="0.3">
      <c r="A2" s="84" t="s">
        <v>0</v>
      </c>
      <c r="B2" s="84"/>
      <c r="C2" s="70"/>
    </row>
    <row r="3" spans="1:3" x14ac:dyDescent="0.3">
      <c r="A3" s="84"/>
      <c r="B3" s="84"/>
      <c r="C3" s="70"/>
    </row>
    <row r="4" spans="1:3" x14ac:dyDescent="0.3">
      <c r="A4" s="84"/>
      <c r="B4" s="84"/>
      <c r="C4" s="70"/>
    </row>
    <row r="5" spans="1:3" x14ac:dyDescent="0.3">
      <c r="A5" s="84"/>
      <c r="B5" s="84"/>
      <c r="C5" s="70"/>
    </row>
    <row r="6" spans="1:3" x14ac:dyDescent="0.3">
      <c r="A6" s="84"/>
      <c r="B6" s="84"/>
      <c r="C6" s="70"/>
    </row>
    <row r="7" spans="1:3" x14ac:dyDescent="0.3">
      <c r="A7" s="84"/>
      <c r="B7" s="84"/>
      <c r="C7" s="67"/>
    </row>
    <row r="8" spans="1:3" ht="23.25" customHeight="1" x14ac:dyDescent="0.3">
      <c r="A8" s="85" t="s">
        <v>58</v>
      </c>
      <c r="B8" s="85"/>
      <c r="C8" s="67"/>
    </row>
    <row r="9" spans="1:3" ht="23.25" customHeight="1" x14ac:dyDescent="0.3">
      <c r="A9" s="85"/>
      <c r="B9" s="85"/>
      <c r="C9" s="67"/>
    </row>
    <row r="10" spans="1:3" x14ac:dyDescent="0.3">
      <c r="A10" s="86" t="s">
        <v>24</v>
      </c>
      <c r="B10" s="86"/>
      <c r="C10" s="70"/>
    </row>
    <row r="11" spans="1:3" x14ac:dyDescent="0.3">
      <c r="A11" s="2" t="s">
        <v>21</v>
      </c>
      <c r="B11" s="3"/>
      <c r="C11" s="70"/>
    </row>
    <row r="12" spans="1:3" x14ac:dyDescent="0.3">
      <c r="A12" s="82" t="s">
        <v>59</v>
      </c>
      <c r="B12" s="82"/>
    </row>
    <row r="13" spans="1:3" x14ac:dyDescent="0.3">
      <c r="A13" s="4" t="s">
        <v>60</v>
      </c>
      <c r="B13" s="3"/>
      <c r="C13" s="70"/>
    </row>
    <row r="14" spans="1:3" x14ac:dyDescent="0.3">
      <c r="A14" s="82" t="s">
        <v>61</v>
      </c>
      <c r="B14" s="82"/>
      <c r="C14" s="70"/>
    </row>
    <row r="15" spans="1:3" x14ac:dyDescent="0.3">
      <c r="A15" s="48" t="s">
        <v>29</v>
      </c>
      <c r="B15" s="3"/>
      <c r="C15" s="70"/>
    </row>
    <row r="16" spans="1:3" x14ac:dyDescent="0.3">
      <c r="A16" s="58" t="s">
        <v>146</v>
      </c>
      <c r="B16" s="59"/>
      <c r="C16" s="70"/>
    </row>
    <row r="17" spans="1:3" x14ac:dyDescent="0.3">
      <c r="A17" s="75" t="s">
        <v>145</v>
      </c>
      <c r="B17" s="76"/>
      <c r="C17" s="70"/>
    </row>
    <row r="18" spans="1:3" x14ac:dyDescent="0.3">
      <c r="A18" s="4"/>
      <c r="B18" s="3"/>
      <c r="C18" s="70"/>
    </row>
    <row r="19" spans="1:3" s="7" customFormat="1" x14ac:dyDescent="0.3">
      <c r="A19" s="49" t="s">
        <v>26</v>
      </c>
      <c r="B19" s="74">
        <v>5630087.6200000001</v>
      </c>
      <c r="C19" s="71"/>
    </row>
    <row r="20" spans="1:3" s="7" customFormat="1" x14ac:dyDescent="0.3">
      <c r="A20" s="49" t="s">
        <v>27</v>
      </c>
      <c r="B20" s="12">
        <v>0</v>
      </c>
      <c r="C20" s="71"/>
    </row>
    <row r="21" spans="1:3" s="7" customFormat="1" x14ac:dyDescent="0.3">
      <c r="A21" s="5"/>
      <c r="B21" s="6"/>
      <c r="C21" s="71"/>
    </row>
    <row r="22" spans="1:3" ht="25.8" x14ac:dyDescent="0.3">
      <c r="A22" s="77" t="s">
        <v>1</v>
      </c>
      <c r="B22" s="77"/>
    </row>
    <row r="23" spans="1:3" ht="11.25" customHeight="1" x14ac:dyDescent="0.3">
      <c r="A23" s="8"/>
      <c r="B23" s="78" t="s">
        <v>25</v>
      </c>
    </row>
    <row r="24" spans="1:3" ht="14.25" customHeight="1" x14ac:dyDescent="0.3">
      <c r="A24" s="9" t="s">
        <v>128</v>
      </c>
      <c r="B24" s="78"/>
      <c r="C24" s="10"/>
    </row>
    <row r="25" spans="1:3" x14ac:dyDescent="0.3">
      <c r="A25" s="17" t="s">
        <v>2</v>
      </c>
      <c r="B25" s="18"/>
      <c r="C25" s="11"/>
    </row>
    <row r="26" spans="1:3" x14ac:dyDescent="0.3">
      <c r="A26" s="40" t="s">
        <v>3</v>
      </c>
      <c r="B26" s="35">
        <v>0</v>
      </c>
      <c r="C26" s="72"/>
    </row>
    <row r="27" spans="1:3" x14ac:dyDescent="0.3">
      <c r="A27" s="40" t="s">
        <v>52</v>
      </c>
      <c r="B27" s="35">
        <f>SUM(B28:B33)</f>
        <v>3938.2</v>
      </c>
      <c r="C27" s="72"/>
    </row>
    <row r="28" spans="1:3" x14ac:dyDescent="0.3">
      <c r="A28" s="30" t="s">
        <v>62</v>
      </c>
      <c r="B28" s="12">
        <v>0</v>
      </c>
      <c r="C28" s="72"/>
    </row>
    <row r="29" spans="1:3" x14ac:dyDescent="0.3">
      <c r="A29" s="30" t="s">
        <v>85</v>
      </c>
      <c r="B29" s="12">
        <v>0</v>
      </c>
      <c r="C29" s="72"/>
    </row>
    <row r="30" spans="1:3" x14ac:dyDescent="0.3">
      <c r="A30" s="30" t="s">
        <v>86</v>
      </c>
      <c r="B30" s="12">
        <v>0</v>
      </c>
      <c r="C30" s="72"/>
    </row>
    <row r="31" spans="1:3" x14ac:dyDescent="0.3">
      <c r="A31" s="30" t="s">
        <v>63</v>
      </c>
      <c r="B31" s="12">
        <v>0</v>
      </c>
      <c r="C31" s="72"/>
    </row>
    <row r="32" spans="1:3" x14ac:dyDescent="0.3">
      <c r="A32" s="30" t="s">
        <v>88</v>
      </c>
      <c r="B32" s="12">
        <v>3938.2</v>
      </c>
      <c r="C32" s="72"/>
    </row>
    <row r="33" spans="1:3" x14ac:dyDescent="0.3">
      <c r="A33" s="30" t="s">
        <v>89</v>
      </c>
      <c r="B33" s="12">
        <v>0</v>
      </c>
      <c r="C33" s="72"/>
    </row>
    <row r="34" spans="1:3" x14ac:dyDescent="0.3">
      <c r="A34" s="40" t="s">
        <v>53</v>
      </c>
      <c r="B34" s="35">
        <f>SUM(B35:B39)</f>
        <v>13441794.25</v>
      </c>
      <c r="C34" s="72"/>
    </row>
    <row r="35" spans="1:3" x14ac:dyDescent="0.3">
      <c r="A35" s="30" t="s">
        <v>65</v>
      </c>
      <c r="B35" s="12">
        <v>11845657.890000001</v>
      </c>
      <c r="C35" s="72"/>
    </row>
    <row r="36" spans="1:3" x14ac:dyDescent="0.3">
      <c r="A36" s="30" t="s">
        <v>92</v>
      </c>
      <c r="B36" s="12">
        <v>1190109.54</v>
      </c>
      <c r="C36" s="72"/>
    </row>
    <row r="37" spans="1:3" x14ac:dyDescent="0.3">
      <c r="A37" s="30" t="s">
        <v>93</v>
      </c>
      <c r="B37" s="12">
        <v>32692.57</v>
      </c>
      <c r="C37" s="72"/>
    </row>
    <row r="38" spans="1:3" x14ac:dyDescent="0.3">
      <c r="A38" s="30" t="s">
        <v>80</v>
      </c>
      <c r="B38" s="12">
        <v>0</v>
      </c>
      <c r="C38" s="72"/>
    </row>
    <row r="39" spans="1:3" x14ac:dyDescent="0.3">
      <c r="A39" s="30" t="s">
        <v>113</v>
      </c>
      <c r="B39" s="12">
        <v>373334.25</v>
      </c>
      <c r="C39" s="72"/>
    </row>
    <row r="40" spans="1:3" x14ac:dyDescent="0.3">
      <c r="A40" s="37" t="s">
        <v>49</v>
      </c>
      <c r="B40" s="29">
        <f>SUM(B26+B27+B34)</f>
        <v>13445732.449999999</v>
      </c>
      <c r="C40" s="72"/>
    </row>
    <row r="41" spans="1:3" x14ac:dyDescent="0.3">
      <c r="A41" s="17" t="s">
        <v>4</v>
      </c>
      <c r="B41" s="17"/>
      <c r="C41" s="10"/>
    </row>
    <row r="42" spans="1:3" x14ac:dyDescent="0.3">
      <c r="A42" s="41" t="s">
        <v>37</v>
      </c>
      <c r="B42" s="44">
        <f>SUM(B43+B44)</f>
        <v>6264468.9100000001</v>
      </c>
      <c r="C42" s="11"/>
    </row>
    <row r="43" spans="1:3" x14ac:dyDescent="0.3">
      <c r="A43" s="30" t="s">
        <v>64</v>
      </c>
      <c r="B43" s="47">
        <v>6255652.9100000001</v>
      </c>
      <c r="C43" s="11"/>
    </row>
    <row r="44" spans="1:3" ht="15.45" customHeight="1" x14ac:dyDescent="0.3">
      <c r="A44" s="41" t="s">
        <v>38</v>
      </c>
      <c r="B44" s="50">
        <v>8816</v>
      </c>
      <c r="C44" s="11"/>
    </row>
    <row r="45" spans="1:3" x14ac:dyDescent="0.3">
      <c r="A45" s="42" t="s">
        <v>41</v>
      </c>
      <c r="B45" s="35">
        <f>SUM(B46:B50)</f>
        <v>81224.66</v>
      </c>
      <c r="C45" s="11"/>
    </row>
    <row r="46" spans="1:3" x14ac:dyDescent="0.3">
      <c r="A46" s="30" t="s">
        <v>87</v>
      </c>
      <c r="B46" s="47">
        <v>69770.38</v>
      </c>
      <c r="C46" s="11"/>
    </row>
    <row r="47" spans="1:3" x14ac:dyDescent="0.3">
      <c r="A47" s="30" t="s">
        <v>90</v>
      </c>
      <c r="B47" s="47">
        <v>8907.35</v>
      </c>
      <c r="C47" s="11"/>
    </row>
    <row r="48" spans="1:3" x14ac:dyDescent="0.3">
      <c r="A48" s="30" t="s">
        <v>91</v>
      </c>
      <c r="B48" s="47">
        <v>247.51</v>
      </c>
      <c r="C48" s="11"/>
    </row>
    <row r="49" spans="1:3" x14ac:dyDescent="0.3">
      <c r="A49" s="30" t="s">
        <v>66</v>
      </c>
      <c r="B49" s="47">
        <v>0</v>
      </c>
      <c r="C49" s="11"/>
    </row>
    <row r="50" spans="1:3" x14ac:dyDescent="0.3">
      <c r="A50" s="30" t="s">
        <v>113</v>
      </c>
      <c r="B50" s="47">
        <v>2299.42</v>
      </c>
      <c r="C50" s="11"/>
    </row>
    <row r="51" spans="1:3" x14ac:dyDescent="0.3">
      <c r="A51" s="42" t="s">
        <v>31</v>
      </c>
      <c r="B51" s="35">
        <v>0</v>
      </c>
      <c r="C51" s="11"/>
    </row>
    <row r="52" spans="1:3" x14ac:dyDescent="0.3">
      <c r="A52" s="42" t="s">
        <v>35</v>
      </c>
      <c r="B52" s="35">
        <v>0</v>
      </c>
      <c r="C52" s="11"/>
    </row>
    <row r="53" spans="1:3" x14ac:dyDescent="0.3">
      <c r="A53" s="51" t="s">
        <v>55</v>
      </c>
      <c r="B53" s="12">
        <v>0</v>
      </c>
      <c r="C53" s="11"/>
    </row>
    <row r="54" spans="1:3" x14ac:dyDescent="0.3">
      <c r="A54" s="36" t="s">
        <v>67</v>
      </c>
      <c r="B54" s="47">
        <v>88000</v>
      </c>
      <c r="C54" s="11"/>
    </row>
    <row r="55" spans="1:3" x14ac:dyDescent="0.3">
      <c r="A55" s="36" t="s">
        <v>94</v>
      </c>
      <c r="B55" s="47">
        <v>2000</v>
      </c>
      <c r="C55" s="11"/>
    </row>
    <row r="56" spans="1:3" x14ac:dyDescent="0.3">
      <c r="A56" s="36" t="s">
        <v>95</v>
      </c>
      <c r="B56" s="47">
        <v>12736.01</v>
      </c>
      <c r="C56" s="11"/>
    </row>
    <row r="57" spans="1:3" x14ac:dyDescent="0.3">
      <c r="A57" s="36" t="s">
        <v>124</v>
      </c>
      <c r="B57" s="47">
        <v>3515.2</v>
      </c>
      <c r="C57" s="11"/>
    </row>
    <row r="58" spans="1:3" x14ac:dyDescent="0.3">
      <c r="A58" s="34" t="s">
        <v>42</v>
      </c>
      <c r="B58" s="29">
        <f>SUM(B42++B45+B51+B52+B57+B55+B56+B54)</f>
        <v>6451944.7800000003</v>
      </c>
      <c r="C58" s="73"/>
    </row>
    <row r="59" spans="1:3" x14ac:dyDescent="0.3">
      <c r="A59" s="60" t="s">
        <v>5</v>
      </c>
      <c r="B59" s="20"/>
      <c r="C59" s="73"/>
    </row>
    <row r="60" spans="1:3" x14ac:dyDescent="0.3">
      <c r="A60" s="52" t="s">
        <v>39</v>
      </c>
      <c r="B60" s="35">
        <f>SUM(B61+B62+B63+B65)</f>
        <v>5034771.75</v>
      </c>
      <c r="C60" s="73"/>
    </row>
    <row r="61" spans="1:3" x14ac:dyDescent="0.3">
      <c r="A61" s="30" t="s">
        <v>98</v>
      </c>
      <c r="B61" s="50">
        <v>4996746.62</v>
      </c>
      <c r="C61" s="73"/>
    </row>
    <row r="62" spans="1:3" x14ac:dyDescent="0.3">
      <c r="A62" s="30" t="s">
        <v>99</v>
      </c>
      <c r="B62" s="50">
        <v>0</v>
      </c>
      <c r="C62" s="73"/>
    </row>
    <row r="63" spans="1:3" x14ac:dyDescent="0.3">
      <c r="A63" s="30" t="s">
        <v>101</v>
      </c>
      <c r="B63" s="50">
        <v>0</v>
      </c>
      <c r="C63" s="73"/>
    </row>
    <row r="64" spans="1:3" x14ac:dyDescent="0.3">
      <c r="A64" s="30" t="s">
        <v>100</v>
      </c>
      <c r="B64" s="50">
        <v>0</v>
      </c>
      <c r="C64" s="73"/>
    </row>
    <row r="65" spans="1:3" x14ac:dyDescent="0.3">
      <c r="A65" s="30" t="s">
        <v>114</v>
      </c>
      <c r="B65" s="50">
        <v>38025.129999999997</v>
      </c>
      <c r="C65" s="73"/>
    </row>
    <row r="66" spans="1:3" x14ac:dyDescent="0.3">
      <c r="A66" s="52" t="s">
        <v>28</v>
      </c>
      <c r="B66" s="35">
        <v>0</v>
      </c>
      <c r="C66" s="73"/>
    </row>
    <row r="67" spans="1:3" x14ac:dyDescent="0.3">
      <c r="A67" s="53" t="s">
        <v>43</v>
      </c>
      <c r="B67" s="29">
        <f>SUM(B60+B66)</f>
        <v>5034771.75</v>
      </c>
      <c r="C67" s="73"/>
    </row>
    <row r="68" spans="1:3" x14ac:dyDescent="0.3">
      <c r="A68" s="21" t="s">
        <v>6</v>
      </c>
      <c r="B68" s="22"/>
      <c r="C68" s="71"/>
    </row>
    <row r="69" spans="1:3" x14ac:dyDescent="0.3">
      <c r="A69" s="61" t="s">
        <v>40</v>
      </c>
      <c r="B69" s="54">
        <f>SUM(B70+B71+B72+B74)</f>
        <v>6468684.9300000006</v>
      </c>
      <c r="C69" s="71"/>
    </row>
    <row r="70" spans="1:3" x14ac:dyDescent="0.3">
      <c r="A70" s="30" t="s">
        <v>96</v>
      </c>
      <c r="B70" s="55">
        <v>6293230.4400000004</v>
      </c>
      <c r="C70" s="71"/>
    </row>
    <row r="71" spans="1:3" x14ac:dyDescent="0.3">
      <c r="A71" s="30" t="s">
        <v>97</v>
      </c>
      <c r="B71" s="55">
        <v>175454.49</v>
      </c>
      <c r="C71" s="71"/>
    </row>
    <row r="72" spans="1:3" x14ac:dyDescent="0.3">
      <c r="A72" s="30" t="s">
        <v>102</v>
      </c>
      <c r="B72" s="55">
        <v>0</v>
      </c>
      <c r="C72" s="71"/>
    </row>
    <row r="73" spans="1:3" x14ac:dyDescent="0.3">
      <c r="A73" s="30" t="s">
        <v>103</v>
      </c>
      <c r="B73" s="55">
        <v>0</v>
      </c>
      <c r="C73" s="71"/>
    </row>
    <row r="74" spans="1:3" x14ac:dyDescent="0.3">
      <c r="A74" s="30" t="s">
        <v>125</v>
      </c>
      <c r="B74" s="55">
        <v>0</v>
      </c>
      <c r="C74" s="71"/>
    </row>
    <row r="75" spans="1:3" x14ac:dyDescent="0.3">
      <c r="A75" s="62" t="s">
        <v>54</v>
      </c>
      <c r="B75" s="56">
        <v>0</v>
      </c>
      <c r="C75" s="71"/>
    </row>
    <row r="76" spans="1:3" x14ac:dyDescent="0.3">
      <c r="A76" s="62" t="s">
        <v>79</v>
      </c>
      <c r="B76" s="56">
        <v>0</v>
      </c>
      <c r="C76" s="71"/>
    </row>
    <row r="77" spans="1:3" x14ac:dyDescent="0.3">
      <c r="A77" s="62" t="s">
        <v>82</v>
      </c>
      <c r="B77" s="56">
        <v>0</v>
      </c>
      <c r="C77" s="71"/>
    </row>
    <row r="78" spans="1:3" x14ac:dyDescent="0.3">
      <c r="A78" s="63" t="s">
        <v>44</v>
      </c>
      <c r="B78" s="57">
        <f>B69+B75</f>
        <v>6468684.9300000006</v>
      </c>
      <c r="C78" s="71"/>
    </row>
    <row r="79" spans="1:3" x14ac:dyDescent="0.3">
      <c r="A79" s="19" t="s">
        <v>7</v>
      </c>
      <c r="B79" s="23"/>
      <c r="C79" s="71"/>
    </row>
    <row r="80" spans="1:3" x14ac:dyDescent="0.3">
      <c r="A80" s="19" t="s">
        <v>8</v>
      </c>
      <c r="B80" s="65">
        <f>SUM(B81+B82+B83+B85+B89)</f>
        <v>4122694.8</v>
      </c>
      <c r="C80" s="10"/>
    </row>
    <row r="81" spans="1:3" x14ac:dyDescent="0.3">
      <c r="A81" s="43" t="s">
        <v>9</v>
      </c>
      <c r="B81" s="64">
        <v>1605077.7</v>
      </c>
      <c r="C81" s="11"/>
    </row>
    <row r="82" spans="1:3" x14ac:dyDescent="0.3">
      <c r="A82" s="45" t="s">
        <v>10</v>
      </c>
      <c r="B82" s="64">
        <v>1424377.64</v>
      </c>
      <c r="C82" s="11"/>
    </row>
    <row r="83" spans="1:3" x14ac:dyDescent="0.3">
      <c r="A83" s="45" t="s">
        <v>11</v>
      </c>
      <c r="B83" s="64">
        <v>792493.91</v>
      </c>
      <c r="C83" s="11"/>
    </row>
    <row r="84" spans="1:3" x14ac:dyDescent="0.3">
      <c r="A84" s="43" t="s">
        <v>12</v>
      </c>
      <c r="B84" s="64">
        <v>0</v>
      </c>
      <c r="C84" s="11"/>
    </row>
    <row r="85" spans="1:3" x14ac:dyDescent="0.3">
      <c r="A85" s="43" t="s">
        <v>13</v>
      </c>
      <c r="B85" s="64">
        <v>300745.55</v>
      </c>
      <c r="C85" s="11"/>
    </row>
    <row r="86" spans="1:3" x14ac:dyDescent="0.3">
      <c r="A86" s="43" t="s">
        <v>14</v>
      </c>
      <c r="B86" s="44">
        <f>SUM(B87+B88)</f>
        <v>584242.31000000006</v>
      </c>
      <c r="C86" s="11"/>
    </row>
    <row r="87" spans="1:3" x14ac:dyDescent="0.3">
      <c r="A87" s="46" t="s">
        <v>33</v>
      </c>
      <c r="B87" s="47">
        <v>584242.31000000006</v>
      </c>
      <c r="C87" s="11"/>
    </row>
    <row r="88" spans="1:3" x14ac:dyDescent="0.3">
      <c r="A88" s="46" t="s">
        <v>34</v>
      </c>
      <c r="B88" s="47">
        <v>0</v>
      </c>
      <c r="C88" s="11"/>
    </row>
    <row r="89" spans="1:3" x14ac:dyDescent="0.3">
      <c r="A89" s="46" t="s">
        <v>109</v>
      </c>
      <c r="B89" s="47">
        <v>0</v>
      </c>
      <c r="C89" s="11"/>
    </row>
    <row r="90" spans="1:3" ht="28.8" x14ac:dyDescent="0.3">
      <c r="A90" s="43" t="s">
        <v>15</v>
      </c>
      <c r="B90" s="44">
        <v>0</v>
      </c>
      <c r="C90" s="11"/>
    </row>
    <row r="91" spans="1:3" x14ac:dyDescent="0.3">
      <c r="A91" s="43" t="s">
        <v>32</v>
      </c>
      <c r="B91" s="44">
        <f>SUM(B92+B93+B94+B95+B98+B97+B96)</f>
        <v>223656.78</v>
      </c>
      <c r="C91" s="11"/>
    </row>
    <row r="92" spans="1:3" x14ac:dyDescent="0.3">
      <c r="A92" s="32" t="s">
        <v>68</v>
      </c>
      <c r="B92" s="47">
        <v>14580.59</v>
      </c>
      <c r="C92" s="11"/>
    </row>
    <row r="93" spans="1:3" x14ac:dyDescent="0.3">
      <c r="A93" s="32" t="s">
        <v>69</v>
      </c>
      <c r="B93" s="47">
        <v>144721.37</v>
      </c>
      <c r="C93" s="11"/>
    </row>
    <row r="94" spans="1:3" x14ac:dyDescent="0.3">
      <c r="A94" s="32" t="s">
        <v>70</v>
      </c>
      <c r="B94" s="47">
        <v>9414.75</v>
      </c>
      <c r="C94" s="11"/>
    </row>
    <row r="95" spans="1:3" x14ac:dyDescent="0.3">
      <c r="A95" s="32" t="s">
        <v>71</v>
      </c>
      <c r="B95" s="47">
        <v>2124</v>
      </c>
      <c r="C95" s="11"/>
    </row>
    <row r="96" spans="1:3" x14ac:dyDescent="0.3">
      <c r="A96" s="32" t="s">
        <v>72</v>
      </c>
      <c r="B96" s="47">
        <v>331.03</v>
      </c>
      <c r="C96" s="11"/>
    </row>
    <row r="97" spans="1:3" x14ac:dyDescent="0.3">
      <c r="A97" s="32" t="s">
        <v>115</v>
      </c>
      <c r="B97" s="47">
        <v>49860.04</v>
      </c>
      <c r="C97" s="11"/>
    </row>
    <row r="98" spans="1:3" x14ac:dyDescent="0.3">
      <c r="A98" s="32" t="s">
        <v>120</v>
      </c>
      <c r="B98" s="47">
        <v>2625</v>
      </c>
      <c r="C98" s="11"/>
    </row>
    <row r="99" spans="1:3" x14ac:dyDescent="0.3">
      <c r="A99" s="31" t="s">
        <v>73</v>
      </c>
      <c r="B99" s="66">
        <f>SUM(B80,B86,B91)</f>
        <v>4930593.8899999997</v>
      </c>
      <c r="C99" s="11"/>
    </row>
    <row r="100" spans="1:3" x14ac:dyDescent="0.3">
      <c r="A100" s="19" t="s">
        <v>16</v>
      </c>
      <c r="B100" s="19"/>
      <c r="C100" s="73"/>
    </row>
    <row r="101" spans="1:3" x14ac:dyDescent="0.3">
      <c r="A101" s="32" t="s">
        <v>30</v>
      </c>
      <c r="B101" s="12">
        <v>65435</v>
      </c>
      <c r="C101" s="73"/>
    </row>
    <row r="102" spans="1:3" x14ac:dyDescent="0.3">
      <c r="A102" s="31" t="s">
        <v>22</v>
      </c>
      <c r="B102" s="29">
        <f>SUM(B101:B101)</f>
        <v>65435</v>
      </c>
      <c r="C102" s="71"/>
    </row>
    <row r="103" spans="1:3" ht="14.25" customHeight="1" x14ac:dyDescent="0.3">
      <c r="A103" s="31" t="s">
        <v>45</v>
      </c>
      <c r="B103" s="29">
        <f>B99+B102</f>
        <v>4996028.8899999997</v>
      </c>
      <c r="C103" s="71"/>
    </row>
    <row r="104" spans="1:3" x14ac:dyDescent="0.3">
      <c r="A104" s="31"/>
      <c r="B104" s="33"/>
      <c r="C104" s="71"/>
    </row>
    <row r="105" spans="1:3" x14ac:dyDescent="0.3">
      <c r="A105" s="21" t="s">
        <v>17</v>
      </c>
      <c r="B105" s="22"/>
      <c r="C105" s="71"/>
    </row>
    <row r="106" spans="1:3" x14ac:dyDescent="0.3">
      <c r="A106" s="32" t="s">
        <v>48</v>
      </c>
      <c r="B106" s="12">
        <v>0</v>
      </c>
      <c r="C106" s="73"/>
    </row>
    <row r="107" spans="1:3" x14ac:dyDescent="0.3">
      <c r="A107" s="32" t="s">
        <v>47</v>
      </c>
      <c r="B107" s="12">
        <v>0</v>
      </c>
      <c r="C107" s="70"/>
    </row>
    <row r="108" spans="1:3" x14ac:dyDescent="0.3">
      <c r="A108" s="31" t="s">
        <v>46</v>
      </c>
      <c r="B108" s="29">
        <f>B106+B107</f>
        <v>0</v>
      </c>
      <c r="C108" s="70"/>
    </row>
    <row r="109" spans="1:3" s="13" customFormat="1" ht="14.25" customHeight="1" x14ac:dyDescent="0.3">
      <c r="A109" s="79"/>
      <c r="B109" s="79"/>
      <c r="C109" s="14"/>
    </row>
    <row r="110" spans="1:3" x14ac:dyDescent="0.3">
      <c r="A110" s="17" t="s">
        <v>129</v>
      </c>
      <c r="B110" s="24"/>
      <c r="C110" s="72"/>
    </row>
    <row r="111" spans="1:3" x14ac:dyDescent="0.3">
      <c r="A111" s="30" t="s">
        <v>18</v>
      </c>
      <c r="B111" s="12">
        <v>0</v>
      </c>
      <c r="C111" s="72"/>
    </row>
    <row r="112" spans="1:3" x14ac:dyDescent="0.3">
      <c r="A112" s="40" t="s">
        <v>50</v>
      </c>
      <c r="B112" s="35">
        <f>SUM(B113+B114+B115+B116+B117+B118)</f>
        <v>2636.05</v>
      </c>
      <c r="C112" s="72"/>
    </row>
    <row r="113" spans="1:3" x14ac:dyDescent="0.3">
      <c r="A113" s="30" t="s">
        <v>74</v>
      </c>
      <c r="B113" s="12">
        <v>0</v>
      </c>
      <c r="C113" s="72"/>
    </row>
    <row r="114" spans="1:3" x14ac:dyDescent="0.3">
      <c r="A114" s="30" t="s">
        <v>104</v>
      </c>
      <c r="B114" s="12">
        <v>0</v>
      </c>
      <c r="C114" s="72"/>
    </row>
    <row r="115" spans="1:3" x14ac:dyDescent="0.3">
      <c r="A115" s="30" t="s">
        <v>105</v>
      </c>
      <c r="B115" s="12">
        <v>0</v>
      </c>
      <c r="C115" s="72"/>
    </row>
    <row r="116" spans="1:3" x14ac:dyDescent="0.3">
      <c r="A116" s="30" t="s">
        <v>75</v>
      </c>
      <c r="B116" s="12">
        <v>0</v>
      </c>
      <c r="C116" s="72"/>
    </row>
    <row r="117" spans="1:3" x14ac:dyDescent="0.3">
      <c r="A117" s="30" t="s">
        <v>76</v>
      </c>
      <c r="B117" s="12">
        <v>1840</v>
      </c>
      <c r="C117" s="72"/>
    </row>
    <row r="118" spans="1:3" x14ac:dyDescent="0.3">
      <c r="A118" s="30" t="s">
        <v>77</v>
      </c>
      <c r="B118" s="12">
        <v>796.05</v>
      </c>
      <c r="C118" s="72"/>
    </row>
    <row r="119" spans="1:3" x14ac:dyDescent="0.3">
      <c r="A119" s="40" t="s">
        <v>51</v>
      </c>
      <c r="B119" s="35">
        <f>SUM(B120+B121+B122+B124+B123)</f>
        <v>14956843.389999999</v>
      </c>
      <c r="C119" s="72"/>
    </row>
    <row r="120" spans="1:3" x14ac:dyDescent="0.3">
      <c r="A120" s="30" t="s">
        <v>78</v>
      </c>
      <c r="B120" s="12">
        <v>13211912.09</v>
      </c>
      <c r="C120" s="72"/>
    </row>
    <row r="121" spans="1:3" x14ac:dyDescent="0.3">
      <c r="A121" s="30" t="s">
        <v>106</v>
      </c>
      <c r="B121" s="12">
        <v>1374471.38</v>
      </c>
      <c r="C121" s="72"/>
    </row>
    <row r="122" spans="1:3" x14ac:dyDescent="0.3">
      <c r="A122" s="30" t="s">
        <v>107</v>
      </c>
      <c r="B122" s="12">
        <v>32940.080000000002</v>
      </c>
      <c r="C122" s="72"/>
    </row>
    <row r="123" spans="1:3" x14ac:dyDescent="0.3">
      <c r="A123" s="30" t="s">
        <v>117</v>
      </c>
      <c r="B123" s="12">
        <v>337519.84</v>
      </c>
      <c r="C123" s="72"/>
    </row>
    <row r="124" spans="1:3" x14ac:dyDescent="0.3">
      <c r="A124" s="30" t="s">
        <v>81</v>
      </c>
      <c r="B124" s="12">
        <v>0</v>
      </c>
      <c r="C124" s="72"/>
    </row>
    <row r="125" spans="1:3" x14ac:dyDescent="0.3">
      <c r="A125" s="31" t="s">
        <v>23</v>
      </c>
      <c r="B125" s="29">
        <f>SUM(B112+B119)</f>
        <v>14959479.439999999</v>
      </c>
      <c r="C125" s="72"/>
    </row>
    <row r="126" spans="1:3" x14ac:dyDescent="0.3">
      <c r="A126" t="s">
        <v>36</v>
      </c>
      <c r="B126" s="1"/>
      <c r="C126" s="70"/>
    </row>
    <row r="127" spans="1:3" ht="15" thickBot="1" x14ac:dyDescent="0.35">
      <c r="A127" s="25" t="s">
        <v>19</v>
      </c>
      <c r="B127" s="26"/>
      <c r="C127" s="70"/>
    </row>
    <row r="128" spans="1:3" ht="15" thickBot="1" x14ac:dyDescent="0.35">
      <c r="A128" s="28" t="s">
        <v>83</v>
      </c>
      <c r="B128" s="68">
        <v>0</v>
      </c>
      <c r="C128" s="70"/>
    </row>
    <row r="129" spans="1:3" x14ac:dyDescent="0.3">
      <c r="A129" s="28" t="s">
        <v>56</v>
      </c>
      <c r="B129" s="29">
        <v>0</v>
      </c>
      <c r="C129" s="70"/>
    </row>
    <row r="130" spans="1:3" x14ac:dyDescent="0.3">
      <c r="A130" s="28" t="s">
        <v>108</v>
      </c>
      <c r="B130" s="29">
        <v>0</v>
      </c>
      <c r="C130" s="70"/>
    </row>
    <row r="131" spans="1:3" s="69" customFormat="1" x14ac:dyDescent="0.3">
      <c r="A131" s="25" t="s">
        <v>20</v>
      </c>
      <c r="B131" s="27">
        <f>B128+B129+B130</f>
        <v>0</v>
      </c>
    </row>
    <row r="132" spans="1:3" s="69" customFormat="1" ht="19.2" customHeight="1" x14ac:dyDescent="0.3">
      <c r="A132" s="80" t="s">
        <v>57</v>
      </c>
      <c r="B132" s="81"/>
    </row>
    <row r="133" spans="1:3" s="69" customFormat="1" ht="15.45" customHeight="1" x14ac:dyDescent="0.3">
      <c r="A133" s="39"/>
      <c r="B133" s="38"/>
    </row>
    <row r="134" spans="1:3" s="69" customFormat="1" ht="15.75" customHeight="1" x14ac:dyDescent="0.3">
      <c r="A134" s="16" t="s">
        <v>84</v>
      </c>
      <c r="B134" s="15" t="s">
        <v>130</v>
      </c>
    </row>
  </sheetData>
  <mergeCells count="11">
    <mergeCell ref="A17:B17"/>
    <mergeCell ref="A22:B22"/>
    <mergeCell ref="B23:B24"/>
    <mergeCell ref="A109:B109"/>
    <mergeCell ref="A132:B132"/>
    <mergeCell ref="A14:B14"/>
    <mergeCell ref="A1:B1"/>
    <mergeCell ref="A2:B7"/>
    <mergeCell ref="A8:B9"/>
    <mergeCell ref="A10:B10"/>
    <mergeCell ref="A12:B12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12</vt:i4>
      </vt:variant>
    </vt:vector>
  </HeadingPairs>
  <TitlesOfParts>
    <vt:vector size="24" baseType="lpstr">
      <vt:lpstr>DEZ.</vt:lpstr>
      <vt:lpstr>NOV.</vt:lpstr>
      <vt:lpstr>OUT. </vt:lpstr>
      <vt:lpstr>SET.</vt:lpstr>
      <vt:lpstr>AGO.</vt:lpstr>
      <vt:lpstr>JUL.</vt:lpstr>
      <vt:lpstr>JUN.</vt:lpstr>
      <vt:lpstr>MAI. </vt:lpstr>
      <vt:lpstr>ABR.</vt:lpstr>
      <vt:lpstr>MAR.</vt:lpstr>
      <vt:lpstr>FEV.</vt:lpstr>
      <vt:lpstr>JAN.</vt:lpstr>
      <vt:lpstr>ABR.!Area_de_impressao</vt:lpstr>
      <vt:lpstr>AGO.!Area_de_impressao</vt:lpstr>
      <vt:lpstr>DEZ.!Area_de_impressao</vt:lpstr>
      <vt:lpstr>FEV.!Area_de_impressao</vt:lpstr>
      <vt:lpstr>JAN.!Area_de_impressao</vt:lpstr>
      <vt:lpstr>JUL.!Area_de_impressao</vt:lpstr>
      <vt:lpstr>JUN.!Area_de_impressao</vt:lpstr>
      <vt:lpstr>'MAI. '!Area_de_impressao</vt:lpstr>
      <vt:lpstr>MAR.!Area_de_impressao</vt:lpstr>
      <vt:lpstr>NOV.!Area_de_impressao</vt:lpstr>
      <vt:lpstr>'OUT. '!Area_de_impressao</vt:lpstr>
      <vt:lpstr>SET.!Area_de_impressao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SERGIO BRAZ DA SILVA</cp:lastModifiedBy>
  <cp:revision>1</cp:revision>
  <cp:lastPrinted>2025-02-25T18:10:25Z</cp:lastPrinted>
  <dcterms:created xsi:type="dcterms:W3CDTF">2021-09-23T15:15:02Z</dcterms:created>
  <dcterms:modified xsi:type="dcterms:W3CDTF">2025-02-28T11:50:47Z</dcterms:modified>
  <dc:language>pt-BR</dc:language>
</cp:coreProperties>
</file>