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6.12\financeiro\PRESTAÇÃO DE CONTAS HEJ RELATORIO MENSAL SITE\2023\"/>
    </mc:Choice>
  </mc:AlternateContent>
  <xr:revisionPtr revIDLastSave="0" documentId="13_ncr:1_{F082D3EA-20E6-48A4-9719-B56E23052D9C}" xr6:coauthVersionLast="47" xr6:coauthVersionMax="47" xr10:uidLastSave="{00000000-0000-0000-0000-000000000000}"/>
  <bookViews>
    <workbookView xWindow="23880" yWindow="-120" windowWidth="16440" windowHeight="28440" tabRatio="500" xr2:uid="{00000000-000D-0000-FFFF-FFFF00000000}"/>
  </bookViews>
  <sheets>
    <sheet name="DEZ." sheetId="23" r:id="rId1"/>
    <sheet name="NOV." sheetId="22" r:id="rId2"/>
    <sheet name="OUT." sheetId="21" r:id="rId3"/>
    <sheet name="SET." sheetId="20" r:id="rId4"/>
    <sheet name="AGO." sheetId="19" r:id="rId5"/>
    <sheet name="JUL." sheetId="18" r:id="rId6"/>
    <sheet name="JUN." sheetId="17" r:id="rId7"/>
    <sheet name="MAI." sheetId="16" r:id="rId8"/>
    <sheet name="ABRI." sheetId="15" r:id="rId9"/>
    <sheet name="MAR." sheetId="14" r:id="rId10"/>
    <sheet name="FEV." sheetId="13" r:id="rId11"/>
    <sheet name="JAN." sheetId="1" r:id="rId12"/>
  </sheets>
  <definedNames>
    <definedName name="_xlnm.Print_Area" localSheetId="8">ABRI.!$A$1:$B$138</definedName>
    <definedName name="_xlnm.Print_Area" localSheetId="4">AGO.!$A$1:$B$141</definedName>
    <definedName name="_xlnm.Print_Area" localSheetId="0">DEZ.!$A$1:$B$165</definedName>
    <definedName name="_xlnm.Print_Area" localSheetId="10">FEV.!$A$1:$B$129</definedName>
    <definedName name="_xlnm.Print_Area" localSheetId="11">JAN.!$A$1:$B$127</definedName>
    <definedName name="_xlnm.Print_Area" localSheetId="5">JUL.!$A$1:$B$141</definedName>
    <definedName name="_xlnm.Print_Area" localSheetId="6">JUN.!$A$1:$B$141</definedName>
    <definedName name="_xlnm.Print_Area" localSheetId="7">MAI.!$A$1:$B$138</definedName>
    <definedName name="_xlnm.Print_Area" localSheetId="9">MAR.!$A$1:$B$133</definedName>
    <definedName name="_xlnm.Print_Area" localSheetId="1">NOV.!$A$1:$B$165</definedName>
    <definedName name="_xlnm.Print_Area" localSheetId="2">OUT.!$A$1:$B$143</definedName>
    <definedName name="_xlnm.Print_Area" localSheetId="3">SET.!$A$1:$B$142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2" i="23" l="1"/>
  <c r="B155" i="23"/>
  <c r="B135" i="23"/>
  <c r="B146" i="23"/>
  <c r="B122" i="23"/>
  <c r="B100" i="23"/>
  <c r="B106" i="23"/>
  <c r="B112" i="23"/>
  <c r="B98" i="23"/>
  <c r="B85" i="23"/>
  <c r="B83" i="23"/>
  <c r="B72" i="23"/>
  <c r="B70" i="23"/>
  <c r="B53" i="23"/>
  <c r="B49" i="23"/>
  <c r="B47" i="23"/>
  <c r="B131" i="23"/>
  <c r="B125" i="23"/>
  <c r="B63" i="23"/>
  <c r="B38" i="23"/>
  <c r="B27" i="23"/>
  <c r="B155" i="22"/>
  <c r="B146" i="22"/>
  <c r="B122" i="22"/>
  <c r="B106" i="22"/>
  <c r="B98" i="22"/>
  <c r="B85" i="22"/>
  <c r="B83" i="22"/>
  <c r="B72" i="22"/>
  <c r="B63" i="22"/>
  <c r="B53" i="21"/>
  <c r="B53" i="22"/>
  <c r="B49" i="22"/>
  <c r="B27" i="22"/>
  <c r="B27" i="21"/>
  <c r="B90" i="21"/>
  <c r="B109" i="21"/>
  <c r="B162" i="22"/>
  <c r="B135" i="22"/>
  <c r="B131" i="22"/>
  <c r="B125" i="22"/>
  <c r="B112" i="22"/>
  <c r="B100" i="22"/>
  <c r="B38" i="22"/>
  <c r="B84" i="21"/>
  <c r="B96" i="21"/>
  <c r="B46" i="21"/>
  <c r="B43" i="21"/>
  <c r="B140" i="21"/>
  <c r="B127" i="21"/>
  <c r="B119" i="21"/>
  <c r="B115" i="21"/>
  <c r="B72" i="21"/>
  <c r="B82" i="21" s="1"/>
  <c r="B62" i="21"/>
  <c r="B70" i="21" s="1"/>
  <c r="B35" i="21"/>
  <c r="B133" i="20"/>
  <c r="B106" i="20"/>
  <c r="B84" i="20"/>
  <c r="B60" i="20"/>
  <c r="B46" i="20"/>
  <c r="B139" i="20"/>
  <c r="B127" i="20"/>
  <c r="B119" i="20"/>
  <c r="B115" i="20"/>
  <c r="B109" i="20"/>
  <c r="B96" i="20"/>
  <c r="B90" i="20"/>
  <c r="B72" i="20"/>
  <c r="B82" i="20" s="1"/>
  <c r="B62" i="20"/>
  <c r="B70" i="20" s="1"/>
  <c r="B53" i="20"/>
  <c r="B43" i="20"/>
  <c r="B35" i="20"/>
  <c r="B27" i="20"/>
  <c r="B41" i="20" s="1"/>
  <c r="B109" i="19"/>
  <c r="B105" i="19"/>
  <c r="B95" i="19"/>
  <c r="B90" i="19"/>
  <c r="B84" i="19"/>
  <c r="B82" i="19"/>
  <c r="B60" i="19"/>
  <c r="B46" i="19"/>
  <c r="B43" i="19"/>
  <c r="B41" i="19"/>
  <c r="B138" i="19"/>
  <c r="B126" i="19"/>
  <c r="B118" i="19"/>
  <c r="B114" i="19"/>
  <c r="B108" i="19"/>
  <c r="B72" i="19"/>
  <c r="B62" i="19"/>
  <c r="B70" i="19" s="1"/>
  <c r="B53" i="19"/>
  <c r="B35" i="19"/>
  <c r="B27" i="19"/>
  <c r="B132" i="18"/>
  <c r="B126" i="18"/>
  <c r="B118" i="18"/>
  <c r="B109" i="18"/>
  <c r="B105" i="18"/>
  <c r="B108" i="18"/>
  <c r="B82" i="18"/>
  <c r="B72" i="18"/>
  <c r="B62" i="18"/>
  <c r="B70" i="18" s="1"/>
  <c r="B60" i="18"/>
  <c r="B53" i="18"/>
  <c r="B46" i="18"/>
  <c r="B43" i="18"/>
  <c r="B43" i="17"/>
  <c r="B126" i="23" l="1"/>
  <c r="B70" i="22"/>
  <c r="B47" i="22"/>
  <c r="B126" i="22"/>
  <c r="B106" i="21"/>
  <c r="B110" i="21" s="1"/>
  <c r="B133" i="21"/>
  <c r="B41" i="21"/>
  <c r="B60" i="21"/>
  <c r="B110" i="20"/>
  <c r="B132" i="19"/>
  <c r="B46" i="17"/>
  <c r="B138" i="18"/>
  <c r="B114" i="18"/>
  <c r="B95" i="18"/>
  <c r="B90" i="18"/>
  <c r="B84" i="18"/>
  <c r="B35" i="18"/>
  <c r="B27" i="18"/>
  <c r="B138" i="17"/>
  <c r="B118" i="17"/>
  <c r="B108" i="17"/>
  <c r="B95" i="17"/>
  <c r="B84" i="17"/>
  <c r="B90" i="17"/>
  <c r="B105" i="17" s="1"/>
  <c r="B109" i="17" s="1"/>
  <c r="B72" i="17"/>
  <c r="B82" i="17" s="1"/>
  <c r="B126" i="17"/>
  <c r="B114" i="17"/>
  <c r="B62" i="17"/>
  <c r="B70" i="17" s="1"/>
  <c r="B35" i="17"/>
  <c r="B27" i="17"/>
  <c r="B93" i="16"/>
  <c r="B82" i="16"/>
  <c r="B80" i="16"/>
  <c r="B88" i="16"/>
  <c r="B102" i="16" s="1"/>
  <c r="B106" i="16" s="1"/>
  <c r="B71" i="16"/>
  <c r="B62" i="16"/>
  <c r="B69" i="16" s="1"/>
  <c r="B46" i="16"/>
  <c r="B35" i="16"/>
  <c r="B41" i="16" s="1"/>
  <c r="B27" i="16"/>
  <c r="B135" i="16"/>
  <c r="B123" i="16"/>
  <c r="B115" i="16"/>
  <c r="B111" i="16"/>
  <c r="B105" i="16"/>
  <c r="B43" i="16"/>
  <c r="B60" i="16" s="1"/>
  <c r="B129" i="15"/>
  <c r="B123" i="15"/>
  <c r="B115" i="15"/>
  <c r="B93" i="15"/>
  <c r="B82" i="15"/>
  <c r="B71" i="15"/>
  <c r="B80" i="15" s="1"/>
  <c r="B46" i="15"/>
  <c r="B43" i="15"/>
  <c r="B27" i="15"/>
  <c r="B41" i="15" s="1"/>
  <c r="B135" i="15"/>
  <c r="B111" i="15"/>
  <c r="B105" i="15"/>
  <c r="B88" i="15"/>
  <c r="B62" i="15"/>
  <c r="B69" i="15" s="1"/>
  <c r="B35" i="15"/>
  <c r="B90" i="14"/>
  <c r="B79" i="14"/>
  <c r="B85" i="14"/>
  <c r="B99" i="14" s="1"/>
  <c r="B103" i="14" s="1"/>
  <c r="B119" i="14"/>
  <c r="B124" i="14" s="1"/>
  <c r="B112" i="14"/>
  <c r="B44" i="14"/>
  <c r="B57" i="14" s="1"/>
  <c r="B27" i="14"/>
  <c r="B130" i="14"/>
  <c r="B108" i="14"/>
  <c r="B102" i="14"/>
  <c r="B68" i="14"/>
  <c r="B77" i="14" s="1"/>
  <c r="B59" i="14"/>
  <c r="B66" i="14" s="1"/>
  <c r="B34" i="14"/>
  <c r="B95" i="13"/>
  <c r="B115" i="13"/>
  <c r="B108" i="13"/>
  <c r="B88" i="13"/>
  <c r="B84" i="13"/>
  <c r="B78" i="13"/>
  <c r="B67" i="13"/>
  <c r="B76" i="13" s="1"/>
  <c r="B58" i="13"/>
  <c r="B65" i="13" s="1"/>
  <c r="B44" i="13"/>
  <c r="B56" i="13" s="1"/>
  <c r="B126" i="13"/>
  <c r="B104" i="13"/>
  <c r="B98" i="13"/>
  <c r="B34" i="13"/>
  <c r="B27" i="13"/>
  <c r="B122" i="1"/>
  <c r="B111" i="1"/>
  <c r="B104" i="1"/>
  <c r="B116" i="1" s="1"/>
  <c r="B75" i="1"/>
  <c r="B85" i="1"/>
  <c r="B81" i="1"/>
  <c r="B65" i="1"/>
  <c r="B73" i="1" s="1"/>
  <c r="B57" i="1"/>
  <c r="B63" i="1" s="1"/>
  <c r="B44" i="1"/>
  <c r="B55" i="1" s="1"/>
  <c r="B27" i="1"/>
  <c r="B34" i="1"/>
  <c r="B41" i="18" l="1"/>
  <c r="B60" i="17"/>
  <c r="B41" i="17"/>
  <c r="B132" i="17"/>
  <c r="B129" i="16"/>
  <c r="B102" i="15"/>
  <c r="B106" i="15" s="1"/>
  <c r="B60" i="15"/>
  <c r="B39" i="14"/>
  <c r="B120" i="13"/>
  <c r="B99" i="13"/>
  <c r="B39" i="13"/>
  <c r="B91" i="1"/>
  <c r="B39" i="1"/>
  <c r="B100" i="1" l="1"/>
  <c r="B94" i="1"/>
  <c r="B95" i="1" s="1"/>
</calcChain>
</file>

<file path=xl/sharedStrings.xml><?xml version="1.0" encoding="utf-8"?>
<sst xmlns="http://schemas.openxmlformats.org/spreadsheetml/2006/main" count="1569" uniqueCount="200">
  <si>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</si>
  <si>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</si>
  <si>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</si>
  <si>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</si>
  <si>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</si>
  <si>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</si>
  <si>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</si>
  <si>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</si>
  <si>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</si>
  <si>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</si>
  <si>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</si>
  <si>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</si>
  <si>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</si>
  <si>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</si>
  <si>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</si>
  <si>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</si>
  <si>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</si>
  <si>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6.VALORES DEVOLVIDOS À CONTRATANTE</t>
  </si>
  <si>
    <t>7.1 Caixa</t>
  </si>
  <si>
    <t>8.INFORMAÇÕES COMPLEMENTARES - GLOSAS</t>
  </si>
  <si>
    <t>TOTAL DAS GLOSAS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</si>
  <si>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</si>
  <si>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</si>
  <si>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</si>
  <si>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</si>
  <si>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</si>
  <si>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</si>
  <si>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</si>
  <si>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</si>
  <si>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</si>
  <si>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5.2.1 Aquisições de Bens  (equipamentos, mobiliários,etc)</t>
  </si>
  <si>
    <t xml:space="preserve">2.4 Rendimento sobre Aplicação Financeiras -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</si>
  <si>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</si>
  <si>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</si>
  <si>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</si>
  <si>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</si>
  <si>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</si>
  <si>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</si>
  <si>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</si>
  <si>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3.1 Resgate Aplicação - CUSTEIO </t>
  </si>
  <si>
    <t xml:space="preserve">4.1 Aplicação Financeira - CUSTEIO  </t>
  </si>
  <si>
    <t xml:space="preserve">2.3 Rendimento sobre Aplicações Financeiras - CUSTEIO </t>
  </si>
  <si>
    <t>TOTAL DE ENTRADAS (soma=2.1+2.2+2.3+2.4+2.5)</t>
  </si>
  <si>
    <t>TOTAL DOS RESGATES (soma=3.1+3.2)</t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</si>
  <si>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</si>
  <si>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</si>
  <si>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</si>
  <si>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</si>
  <si>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</si>
  <si>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>SALDO ANTERIOR (soma=1.1+1.2+1.3)</t>
  </si>
  <si>
    <t>7.2. Banco Conta Corrente  - CUSTEIO E INVESTIMENTO</t>
  </si>
  <si>
    <t xml:space="preserve">7.3 Aplicações Financeiras  - CUSTEIO E INVESTIMENTO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</si>
  <si>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</si>
  <si>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</si>
  <si>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</si>
  <si>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</si>
  <si>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8.2 Glosa - não cumprimento das metas *</t>
  </si>
  <si>
    <t>9.Nota Explicativa: Valores de glosas não informados devido ao não recebimento das informações por parte da SES.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</si>
  <si>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</si>
  <si>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NOME DA ORGANIZAÇÃO SOCIAL/CONTRATADA: FUNDAÇÃO DE APOIO AO HOSPITAL DAS CLINICAS UFG – FUNDAHC</t>
  </si>
  <si>
    <t>CNPJ: 02.918.347/0001-43</t>
  </si>
  <si>
    <t>NOME DA UNIDADE GERIDA: HOSPITAL ESTADUAL DE JATAI - HEJ</t>
  </si>
  <si>
    <t>1.2.1 BB C/C 20.320-3 - custeio</t>
  </si>
  <si>
    <t xml:space="preserve">1.2.4 BB NUCLEO DE VIGILANCIA  C/C 21.452-3 </t>
  </si>
  <si>
    <t xml:space="preserve">1.2.7 CEF C/C 2423-7 HEJ </t>
  </si>
  <si>
    <t>1.3.1 BB C/A 20.320-3 - custeio</t>
  </si>
  <si>
    <t>2.3.6 BB APLIC 21.452-3 -Nucleo vigilancia</t>
  </si>
  <si>
    <t>2.5.2 Devolução pagamento indevido</t>
  </si>
  <si>
    <t>5.1.8.1 Concessionarias ( Agua, luz e telefonia)</t>
  </si>
  <si>
    <t>5.1.8.2 Reembolso de Rateios (-)</t>
  </si>
  <si>
    <t>5.1.8.3 Rescisões Trabalhistas</t>
  </si>
  <si>
    <t>5.1.8.4 Diárias</t>
  </si>
  <si>
    <t xml:space="preserve">5.1.8.5 Despesas Bancarias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</si>
  <si>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(soma=5.1.+5.1.6+5.1.8)</t>
    </r>
  </si>
  <si>
    <t>7.2.1 BB C/C 20.320-3 - custeio</t>
  </si>
  <si>
    <t xml:space="preserve">7.2.4 BB NUCLEO DE VIGILANCIA  C/C 21.452-3 </t>
  </si>
  <si>
    <t>7.2.6 BB C/C 21.721-2 - SUP.DE FUNDOS</t>
  </si>
  <si>
    <t xml:space="preserve">7.2.7 CEF C/C 2423-7 HEJ </t>
  </si>
  <si>
    <t>7.3.1 BB C/A 20.320-3 - custeio</t>
  </si>
  <si>
    <t>4.3 IRRF/IOF S/APLICAÇÃO FINANCEIRA</t>
  </si>
  <si>
    <t xml:space="preserve">1.3.4 BB NUCLEO DE VIGILANCIA  C/A 21.452-3 </t>
  </si>
  <si>
    <t xml:space="preserve">7.3.4 BB NUCLEO DE VIGILANCIA  C/A 21.452-3 </t>
  </si>
  <si>
    <t>4.4 Bloqueio Bancário</t>
  </si>
  <si>
    <t>8.1 Glosa - Energia eletrica *</t>
  </si>
  <si>
    <t>GERÊNCIA DE FINANÇAS E ORÇAMENTOS</t>
  </si>
  <si>
    <t xml:space="preserve">CONTRATO DE GESTÃO/ADITIVO Nº:         01/2020 SES/GO   -   CONTRATO 4º ADITIVO </t>
  </si>
  <si>
    <t>VIGÊNCIA DO CONTRATO DE GESTÃO/TERMO ADITIVO:  30/09/2022 a 29/03/2023</t>
  </si>
  <si>
    <t>Competência: 01/2023</t>
  </si>
  <si>
    <t xml:space="preserve">1.2.2 BB PROVISOES  C/C 20.504-4 </t>
  </si>
  <si>
    <t>1.2.3 BB DOAÇÕES C/C 20.671-7</t>
  </si>
  <si>
    <t>2.3.1 BB C/A 20.320-3 - custeio</t>
  </si>
  <si>
    <t xml:space="preserve">1.2.5 SUPRIMENTO DE FUNDO </t>
  </si>
  <si>
    <t xml:space="preserve">1.2.6 CEF C/C 2423-7 HEJ </t>
  </si>
  <si>
    <t xml:space="preserve">2.3.2 BB PROVISOES  C/A 20.504-4 </t>
  </si>
  <si>
    <t>2.3.3 BB DOAÇÕES C/A 20.671-7</t>
  </si>
  <si>
    <t xml:space="preserve">1.3.2 BB PROVISOES  C/A 20.504-4 </t>
  </si>
  <si>
    <t>1.3.3 BB DOAÇÕES C/A 20.671-7</t>
  </si>
  <si>
    <t>2.5.4 Aporte para caixa (+)</t>
  </si>
  <si>
    <t>2.5.5 Reembolso de Despesa  (+)</t>
  </si>
  <si>
    <t>4.1.1 BB C/A 20.320-3 - custeio</t>
  </si>
  <si>
    <t xml:space="preserve">4.1.2 BB PROVISOES  C/A 20.504-4 </t>
  </si>
  <si>
    <t>3.1.1 BB C/A 20.320-3 - custeio</t>
  </si>
  <si>
    <t xml:space="preserve">3.1.2 BB PROVISOES  C/A 20.504-4 </t>
  </si>
  <si>
    <t>3.1.4 BB APLIC 21.452-3 -Nucleo vigilancia</t>
  </si>
  <si>
    <t>3.1.3 BB DOAÇÕES C/A 20.671-7</t>
  </si>
  <si>
    <t>4.1.3 BB DOAÇÕES C/A 20.671-7</t>
  </si>
  <si>
    <t>4.1.4 BB APLIC 21.452-3 -Nucleo vigilancia</t>
  </si>
  <si>
    <t xml:space="preserve">7.2.2 BB PROVISOES  C/C 20.504-4 </t>
  </si>
  <si>
    <t>7.2.3 BB DOAÇÕES C/C 20.671-7</t>
  </si>
  <si>
    <t>7.3.2 BB PROVISOES  C/A 20.504-4</t>
  </si>
  <si>
    <t>7.3.3 BB DOAÇÕES C/A 20.671-7</t>
  </si>
  <si>
    <t>7.SALDO BANCÁRIO FINAL EM 31/01/2023</t>
  </si>
  <si>
    <t xml:space="preserve">8.3 Glosa - residentes * </t>
  </si>
  <si>
    <t>Goiânia, 31 de Janeiro de 2023.</t>
  </si>
  <si>
    <t>Competência: 02/2023</t>
  </si>
  <si>
    <t>2.3.7 CEF C/C 2423-7 HEJ  APLC</t>
  </si>
  <si>
    <t>3.1.4 CEF C/C 2423-7 HEJ  APLC</t>
  </si>
  <si>
    <t>3.1.5 BB APLIC 21.452-3 -Nucleo vigilancia</t>
  </si>
  <si>
    <t>4.1.4 CEF C/C 2423-7 HEJ  APLC</t>
  </si>
  <si>
    <t>4.1.5 BB APLIC 21.452-3 -Nucleo vigilancia</t>
  </si>
  <si>
    <t xml:space="preserve">5.1.8.6 Custas Processuais </t>
  </si>
  <si>
    <t>7.SALDO BANCÁRIO FINAL EM 28/02/2023</t>
  </si>
  <si>
    <t>Goiânia, 28 de Fevereiro de 2023.</t>
  </si>
  <si>
    <t>Competência: 03/2023</t>
  </si>
  <si>
    <t>2.5.6 Desbloqueio Judicial (+)</t>
  </si>
  <si>
    <t xml:space="preserve">5.1.6.3 Recibo de Pagamento Autônomo </t>
  </si>
  <si>
    <t>7.SALDO BANCÁRIO FINAL EM 31/03/2023</t>
  </si>
  <si>
    <t>Goiânia, 31 de Março de 2023.</t>
  </si>
  <si>
    <t xml:space="preserve">5.1.8.7 Custas Processuais </t>
  </si>
  <si>
    <t>5.1.8.6 Reembolso de Despesas (-)</t>
  </si>
  <si>
    <t xml:space="preserve">5.1.8.8 Bloqueio Judicial (-) </t>
  </si>
  <si>
    <t>Competência: 04/2023</t>
  </si>
  <si>
    <t>1.2.7 BB INVESTIMENTOS HEJ - 216585</t>
  </si>
  <si>
    <t>1.3.5 BB INVESTIMENTOS HEJ C/A - 216585</t>
  </si>
  <si>
    <t>2.3.7 BB INVESTIMENTOS HEJ C/A - 216585</t>
  </si>
  <si>
    <t>2.3.8 CEF C/C 2423-7 HEJ  APLC</t>
  </si>
  <si>
    <t>7.2.8  BB INVESTIMENTOS HEJ - 216585</t>
  </si>
  <si>
    <t>7.3.5  BB INVESTIMENTOS HEJ C/A - 216585</t>
  </si>
  <si>
    <t>7.SALDO BANCÁRIO FINAL EM 30/04/2023</t>
  </si>
  <si>
    <t>Goiânia, 30 de Abril de 2023.</t>
  </si>
  <si>
    <t>Competência: 05/2023</t>
  </si>
  <si>
    <t xml:space="preserve">CONTRATO DE GESTÃO/ADITIVO Nº:         01/2020 SES/GO   -   CONTRATO 5º ADITIVO </t>
  </si>
  <si>
    <t>VIGÊNCIA DO CONTRATO DE GESTÃO/TERMO ADITIVO:  30/03/2023 a 29/09/2023</t>
  </si>
  <si>
    <t>7.SALDO BANCÁRIO FINAL EM 31/05/2023</t>
  </si>
  <si>
    <t>Goiânia, 31 de Maio de 2023.</t>
  </si>
  <si>
    <t>Competência: 06/2023</t>
  </si>
  <si>
    <t>3.1.6 BB INVESTIMENTOS HEJ C/A - 216585</t>
  </si>
  <si>
    <t>4.1.6 BB INVESTIMENTOS HEJ C/A - 216585</t>
  </si>
  <si>
    <t xml:space="preserve">5.1.8.9 Investimentos </t>
  </si>
  <si>
    <t>7.SALDO BANCÁRIO FINAL EM 30/06/2023</t>
  </si>
  <si>
    <t>Goiânia, 30 de Junho de 2023.</t>
  </si>
  <si>
    <t>Competência: 07/2023</t>
  </si>
  <si>
    <t xml:space="preserve">2.1.1 CEF C/C 2423-7 HEJ </t>
  </si>
  <si>
    <t>7.SALDO BANCÁRIO FINAL EM 31/07/2023</t>
  </si>
  <si>
    <t>Goiânia, 31 de Julho de 2023.</t>
  </si>
  <si>
    <t>Competência: 08/2023</t>
  </si>
  <si>
    <t>7.SALDO BANCÁRIO FINAL EM 31/08/2023</t>
  </si>
  <si>
    <t>Goiânia, 31 de Agosto de 2023.</t>
  </si>
  <si>
    <t>Competência: 09/2023</t>
  </si>
  <si>
    <t xml:space="preserve">5.1.6.4 Outros Fornecedores </t>
  </si>
  <si>
    <t>7.SALDO BANCÁRIO FINAL EM 31/09/2023</t>
  </si>
  <si>
    <t>8.1 Glosa - Energia eletrica * (Glosa referente a 02 dois meses)</t>
  </si>
  <si>
    <t>Goiânia, 31 de Setembro de 2023.</t>
  </si>
  <si>
    <t>7.SALDO BANCÁRIO FINAL EM 31/10/2023</t>
  </si>
  <si>
    <t xml:space="preserve">8.3 Glosa - Investimento * </t>
  </si>
  <si>
    <t>Goiânia, 31 de Outubro de 2023.</t>
  </si>
  <si>
    <t>Competência: 11/2023</t>
  </si>
  <si>
    <t>Competência: 10/2023</t>
  </si>
  <si>
    <t xml:space="preserve">CONTRATO DE GESTÃO/ADITIVO Nº:         01/2020 SES/GO   -   CONTRATO 6º ADITIVO </t>
  </si>
  <si>
    <t>VIGÊNCIA DO CONTRATO DE GESTÃO/TERMO ADITIVO:  30/09/2023 a 29/03/2024</t>
  </si>
  <si>
    <t>1.2.8 HEJ CUSTEIO CEF 6910-8 C/C</t>
  </si>
  <si>
    <t xml:space="preserve">1.3.6 HEJ CUSTEIO CEF 6910-8 C/A </t>
  </si>
  <si>
    <t>1.3.7 HEJ FUNDO RESCISORIO CEF 6914-0 C/A</t>
  </si>
  <si>
    <t xml:space="preserve">1.3.8 HEJ INVESTIMENTO CEF 6911-6 C/A </t>
  </si>
  <si>
    <t xml:space="preserve">1.2.10 HEJ INVESTIMENTO CEF 6911-6 C/C </t>
  </si>
  <si>
    <t>1.2.9 HEJ FUNDO RESCISORIO CEF 6914-0 C/C</t>
  </si>
  <si>
    <t>7.2.8 BB INVESTIMENTOS HEJ - 216585</t>
  </si>
  <si>
    <t>7.2.9 HEJ CUSTEIO CEF 6910-8 C/C</t>
  </si>
  <si>
    <t>7.2.10 HEJ FUNDO RESCISORIO CEF 6914-0 C/C</t>
  </si>
  <si>
    <t xml:space="preserve">7.2.11 HEJ INVESTIMENTO CEF 6911-6 C/C </t>
  </si>
  <si>
    <t xml:space="preserve">7.3.6 HEJ CUSTEIO CEF 6910-8 C/A </t>
  </si>
  <si>
    <t>7.3.7 HEJ FUNDO RESCISORIO CEF 6914-0 C/A</t>
  </si>
  <si>
    <t xml:space="preserve">7.3.8HEJ INVESTIMENTO CEF 6911-6 C/A </t>
  </si>
  <si>
    <t xml:space="preserve">8.1 Glosa - Energia eletrica * </t>
  </si>
  <si>
    <t>2.1.1 HEJ CUSTEIO CEF 6910-8 C/C</t>
  </si>
  <si>
    <t>2.1.2 HEJ FUNDO RESCISORIO CEF 6914-0 C/C</t>
  </si>
  <si>
    <t xml:space="preserve">2.3.9 HEJ CUSTEIO CEF 6910-8 C/A </t>
  </si>
  <si>
    <t>2.3.10 HEJ FUNDO RESCISORIO CEF 6914-0 C/A</t>
  </si>
  <si>
    <t xml:space="preserve">2.3.11 HEJ INVESTIMENTO CEF 6911-6 C/A </t>
  </si>
  <si>
    <t xml:space="preserve">3.1.7 HEJ CUSTEIO CEF 6910-8 C/A </t>
  </si>
  <si>
    <t>3.1.8 HEJ FUNDO RESCISORIO CEF 6914-0 C/A</t>
  </si>
  <si>
    <t xml:space="preserve">3.1.9 HEJ INVESTIMENTO CEF 6911-6 C/A </t>
  </si>
  <si>
    <t xml:space="preserve">4.1.7 HEJ CUSTEIO CEF 6910-8 C/A </t>
  </si>
  <si>
    <t>4.1.8 HEJ FUNDO RESCISORIO CEF 6914-0 C/A</t>
  </si>
  <si>
    <t xml:space="preserve">4.1.9 HEJ INVESTIMENTO CEF 6911-6 C/A </t>
  </si>
  <si>
    <t>7.SALDO BANCÁRIO FINAL EM 30/11/2023</t>
  </si>
  <si>
    <t>Goiânia, 30 de Novembro de 2023.</t>
  </si>
  <si>
    <t>Competência: 12/2023</t>
  </si>
  <si>
    <t>7.SALDO BANCÁRIO FINAL EM 31/12/2023</t>
  </si>
  <si>
    <t>Goiânia, 31 de Dezembro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</si>
</sst>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8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10" fillId="3" borderId="1" xfId="0" applyFont="1" applyFill="1" applyBorder="1"/>
    <xf numFmtId="0" fontId="13" fillId="3" borderId="1" xfId="0" applyFont="1" applyFill="1" applyBorder="1"/>
    <xf numFmtId="4" fontId="12" fillId="0" borderId="1" xfId="1" applyNumberFormat="1" applyFont="1" applyBorder="1" applyAlignment="1" applyProtection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4" fontId="13" fillId="8" borderId="1" xfId="1" applyNumberFormat="1" applyFont="1" applyFill="1" applyBorder="1" applyAlignment="1" applyProtection="1">
      <alignment vertical="center"/>
    </xf>
    <xf numFmtId="4" fontId="16" fillId="8" borderId="1" xfId="1" applyNumberFormat="1" applyFont="1" applyFill="1" applyBorder="1" applyAlignment="1" applyProtection="1">
      <alignment vertical="center"/>
    </xf>
    <xf numFmtId="4" fontId="13" fillId="0" borderId="1" xfId="1" applyNumberFormat="1" applyFont="1" applyBorder="1" applyAlignment="1" applyProtection="1">
      <alignment vertical="center"/>
    </xf>
    <xf numFmtId="4" fontId="13" fillId="5" borderId="1" xfId="0" applyNumberFormat="1" applyFont="1" applyFill="1" applyBorder="1" applyAlignment="1">
      <alignment horizontal="right"/>
    </xf>
    <xf numFmtId="0" fontId="14" fillId="3" borderId="1" xfId="0" applyFont="1" applyFill="1" applyBorder="1"/>
    <xf numFmtId="0" fontId="15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6" fillId="0" borderId="1" xfId="1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164" fontId="18" fillId="0" borderId="6" xfId="0" applyNumberFormat="1" applyFont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0" fillId="0" borderId="1" xfId="0" applyNumberFormat="1" applyFont="1" applyBorder="1"/>
    <xf numFmtId="0" fontId="17" fillId="8" borderId="1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76F558-7CD1-4E44-8A79-41CB958E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3361DD-0139-4137-A450-AC6656FE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4BB83-91A4-418E-8999-FBD339CE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BDDE6-E8DE-4782-A732-519996153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1AE12-ABA1-46C7-83B7-815E2197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C1EE2C-52FB-4C26-BCEC-99B498D48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3B78E7-C869-426E-8D43-46E0C8B79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1DAE1D-29E2-41E2-9C9C-CE5313D2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43C810-CC98-49EB-8567-8CF1E2FA2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0384968-D008-4972-BFC9-DABF11E6C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4D4D9B-E0E2-4831-9689-ED958F29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312745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F1AC-49B0-42D8-B7AE-69F962BA0905}">
  <sheetPr>
    <tabColor rgb="FF00B0F0"/>
    <pageSetUpPr fitToPage="1"/>
  </sheetPr>
  <dimension ref="A1:C165"/>
  <sheetViews>
    <sheetView showGridLines="0" tabSelected="1" zoomScale="90" zoomScaleNormal="90" zoomScaleSheetLayoutView="70" zoomScalePageLayoutView="70" workbookViewId="0">
      <selection activeCell="A31" sqref="A31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168</v>
      </c>
      <c r="B16" s="59"/>
      <c r="C16" s="70"/>
    </row>
    <row r="17" spans="1:3" x14ac:dyDescent="0.25">
      <c r="A17" s="76" t="s">
        <v>169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197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SUM(B28:B37)</f>
        <v>69580.98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69580.98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30" t="s">
        <v>170</v>
      </c>
      <c r="B35" s="12">
        <v>0</v>
      </c>
      <c r="C35" s="72"/>
    </row>
    <row r="36" spans="1:3" x14ac:dyDescent="0.25">
      <c r="A36" s="30" t="s">
        <v>175</v>
      </c>
      <c r="B36" s="12">
        <v>0</v>
      </c>
      <c r="C36" s="72"/>
    </row>
    <row r="37" spans="1:3" x14ac:dyDescent="0.25">
      <c r="A37" s="30" t="s">
        <v>174</v>
      </c>
      <c r="B37" s="12">
        <v>0</v>
      </c>
      <c r="C37" s="72"/>
    </row>
    <row r="38" spans="1:3" x14ac:dyDescent="0.25">
      <c r="A38" s="40" t="s">
        <v>53</v>
      </c>
      <c r="B38" s="35">
        <f>SUM(B39:B46)</f>
        <v>6552092.7000000011</v>
      </c>
      <c r="C38" s="72"/>
    </row>
    <row r="39" spans="1:3" x14ac:dyDescent="0.25">
      <c r="A39" s="30" t="s">
        <v>65</v>
      </c>
      <c r="B39" s="12">
        <v>612649.54</v>
      </c>
      <c r="C39" s="72"/>
    </row>
    <row r="40" spans="1:3" x14ac:dyDescent="0.25">
      <c r="A40" s="30" t="s">
        <v>95</v>
      </c>
      <c r="B40" s="12">
        <v>3474357.45</v>
      </c>
      <c r="C40" s="72"/>
    </row>
    <row r="41" spans="1:3" x14ac:dyDescent="0.25">
      <c r="A41" s="30" t="s">
        <v>96</v>
      </c>
      <c r="B41" s="12">
        <v>13108.47</v>
      </c>
      <c r="C41" s="72"/>
    </row>
    <row r="42" spans="1:3" x14ac:dyDescent="0.25">
      <c r="A42" s="30" t="s">
        <v>80</v>
      </c>
      <c r="B42" s="12">
        <v>34.299999999999997</v>
      </c>
      <c r="C42" s="72"/>
    </row>
    <row r="43" spans="1:3" x14ac:dyDescent="0.25">
      <c r="A43" s="30" t="s">
        <v>133</v>
      </c>
      <c r="B43" s="12">
        <v>62924.33</v>
      </c>
      <c r="C43" s="72"/>
    </row>
    <row r="44" spans="1:3" x14ac:dyDescent="0.25">
      <c r="A44" s="30" t="s">
        <v>171</v>
      </c>
      <c r="B44" s="12">
        <v>2006013.55</v>
      </c>
      <c r="C44" s="72"/>
    </row>
    <row r="45" spans="1:3" x14ac:dyDescent="0.25">
      <c r="A45" s="30" t="s">
        <v>172</v>
      </c>
      <c r="B45" s="12">
        <v>82305.740000000005</v>
      </c>
      <c r="C45" s="72"/>
    </row>
    <row r="46" spans="1:3" x14ac:dyDescent="0.25">
      <c r="A46" s="30" t="s">
        <v>173</v>
      </c>
      <c r="B46" s="12">
        <v>300699.32</v>
      </c>
      <c r="C46" s="72"/>
    </row>
    <row r="47" spans="1:3" x14ac:dyDescent="0.25">
      <c r="A47" s="37" t="s">
        <v>49</v>
      </c>
      <c r="B47" s="29">
        <f>SUM(B26+B27+B38)</f>
        <v>6621673.6800000016</v>
      </c>
      <c r="C47" s="72"/>
    </row>
    <row r="48" spans="1:3" x14ac:dyDescent="0.25">
      <c r="A48" s="17" t="s">
        <v>4</v>
      </c>
      <c r="B48" s="17"/>
      <c r="C48" s="10"/>
    </row>
    <row r="49" spans="1:3" x14ac:dyDescent="0.25">
      <c r="A49" s="41" t="s">
        <v>37</v>
      </c>
      <c r="B49" s="44">
        <f>SUM(B50+B52+B51)</f>
        <v>11373660.640000001</v>
      </c>
      <c r="C49" s="11"/>
    </row>
    <row r="50" spans="1:3" x14ac:dyDescent="0.25">
      <c r="A50" s="30" t="s">
        <v>184</v>
      </c>
      <c r="B50" s="64">
        <v>11188997.5</v>
      </c>
      <c r="C50" s="11"/>
    </row>
    <row r="51" spans="1:3" x14ac:dyDescent="0.25">
      <c r="A51" s="30" t="s">
        <v>185</v>
      </c>
      <c r="B51" s="64">
        <v>62818.14</v>
      </c>
      <c r="C51" s="11"/>
    </row>
    <row r="52" spans="1:3" ht="15.4" customHeight="1" x14ac:dyDescent="0.25">
      <c r="A52" s="41" t="s">
        <v>38</v>
      </c>
      <c r="B52" s="50">
        <v>121845</v>
      </c>
      <c r="C52" s="11"/>
    </row>
    <row r="53" spans="1:3" x14ac:dyDescent="0.25">
      <c r="A53" s="42" t="s">
        <v>41</v>
      </c>
      <c r="B53" s="35">
        <f>SUM(B54+B55+B56+B57+B58+B62+B59+B60+B61)</f>
        <v>64351.96</v>
      </c>
      <c r="C53" s="11"/>
    </row>
    <row r="54" spans="1:3" x14ac:dyDescent="0.25">
      <c r="A54" s="30" t="s">
        <v>90</v>
      </c>
      <c r="B54" s="47">
        <v>11167.66</v>
      </c>
      <c r="C54" s="11"/>
    </row>
    <row r="55" spans="1:3" x14ac:dyDescent="0.25">
      <c r="A55" s="30" t="s">
        <v>93</v>
      </c>
      <c r="B55" s="47">
        <v>28584.25</v>
      </c>
      <c r="C55" s="11"/>
    </row>
    <row r="56" spans="1:3" x14ac:dyDescent="0.25">
      <c r="A56" s="30" t="s">
        <v>94</v>
      </c>
      <c r="B56" s="47">
        <v>110.25</v>
      </c>
      <c r="C56" s="11"/>
    </row>
    <row r="57" spans="1:3" x14ac:dyDescent="0.25">
      <c r="A57" s="30" t="s">
        <v>66</v>
      </c>
      <c r="B57" s="47">
        <v>0.28000000000000003</v>
      </c>
      <c r="C57" s="11"/>
    </row>
    <row r="58" spans="1:3" x14ac:dyDescent="0.25">
      <c r="A58" s="30" t="s">
        <v>134</v>
      </c>
      <c r="B58" s="12">
        <v>517.69000000000005</v>
      </c>
      <c r="C58" s="72"/>
    </row>
    <row r="59" spans="1:3" x14ac:dyDescent="0.25">
      <c r="A59" s="30" t="s">
        <v>135</v>
      </c>
      <c r="B59" s="47">
        <v>0</v>
      </c>
      <c r="C59" s="72"/>
    </row>
    <row r="60" spans="1:3" x14ac:dyDescent="0.25">
      <c r="A60" s="30" t="s">
        <v>186</v>
      </c>
      <c r="B60" s="47">
        <v>20294.32</v>
      </c>
      <c r="C60" s="72"/>
    </row>
    <row r="61" spans="1:3" x14ac:dyDescent="0.25">
      <c r="A61" s="30" t="s">
        <v>187</v>
      </c>
      <c r="B61" s="47">
        <v>936.63</v>
      </c>
      <c r="C61" s="72"/>
    </row>
    <row r="62" spans="1:3" x14ac:dyDescent="0.25">
      <c r="A62" s="30" t="s">
        <v>188</v>
      </c>
      <c r="B62" s="47">
        <v>2740.88</v>
      </c>
      <c r="C62" s="11"/>
    </row>
    <row r="63" spans="1:3" x14ac:dyDescent="0.25">
      <c r="A63" s="42" t="s">
        <v>31</v>
      </c>
      <c r="B63" s="35">
        <f>SUM(B64+B65+B66+B67+B68+B69)</f>
        <v>37153.11</v>
      </c>
      <c r="C63" s="11"/>
    </row>
    <row r="64" spans="1:3" x14ac:dyDescent="0.25">
      <c r="A64" s="42" t="s">
        <v>35</v>
      </c>
      <c r="B64" s="35">
        <v>0</v>
      </c>
      <c r="C64" s="11"/>
    </row>
    <row r="65" spans="1:3" x14ac:dyDescent="0.25">
      <c r="A65" s="51" t="s">
        <v>55</v>
      </c>
      <c r="B65" s="12">
        <v>0</v>
      </c>
      <c r="C65" s="11"/>
    </row>
    <row r="66" spans="1:3" x14ac:dyDescent="0.25">
      <c r="A66" s="36" t="s">
        <v>67</v>
      </c>
      <c r="B66" s="47">
        <v>0</v>
      </c>
      <c r="C66" s="11"/>
    </row>
    <row r="67" spans="1:3" x14ac:dyDescent="0.25">
      <c r="A67" s="36" t="s">
        <v>97</v>
      </c>
      <c r="B67" s="47">
        <v>0</v>
      </c>
      <c r="C67" s="11"/>
    </row>
    <row r="68" spans="1:3" x14ac:dyDescent="0.25">
      <c r="A68" s="36" t="s">
        <v>98</v>
      </c>
      <c r="B68" s="47">
        <v>37153.11</v>
      </c>
      <c r="C68" s="11"/>
    </row>
    <row r="69" spans="1:3" x14ac:dyDescent="0.25">
      <c r="A69" s="36" t="s">
        <v>124</v>
      </c>
      <c r="B69" s="47">
        <v>0</v>
      </c>
      <c r="C69" s="11"/>
    </row>
    <row r="70" spans="1:3" x14ac:dyDescent="0.25">
      <c r="A70" s="34" t="s">
        <v>42</v>
      </c>
      <c r="B70" s="29">
        <f>SUM(B49+B53+B63)</f>
        <v>11475165.710000001</v>
      </c>
      <c r="C70" s="73"/>
    </row>
    <row r="71" spans="1:3" x14ac:dyDescent="0.25">
      <c r="A71" s="60" t="s">
        <v>5</v>
      </c>
      <c r="B71" s="20"/>
      <c r="C71" s="73"/>
    </row>
    <row r="72" spans="1:3" x14ac:dyDescent="0.25">
      <c r="A72" s="75" t="s">
        <v>39</v>
      </c>
      <c r="B72" s="35">
        <f>SUM(B73+B74+B75+B76+B81+B77+B78+B79+B80)</f>
        <v>14131781.239999998</v>
      </c>
      <c r="C72" s="73"/>
    </row>
    <row r="73" spans="1:3" x14ac:dyDescent="0.25">
      <c r="A73" s="30" t="s">
        <v>101</v>
      </c>
      <c r="B73" s="50">
        <v>2312258.0699999998</v>
      </c>
      <c r="C73" s="73"/>
    </row>
    <row r="74" spans="1:3" x14ac:dyDescent="0.25">
      <c r="A74" s="30" t="s">
        <v>102</v>
      </c>
      <c r="B74" s="50">
        <v>0</v>
      </c>
      <c r="C74" s="73"/>
    </row>
    <row r="75" spans="1:3" x14ac:dyDescent="0.25">
      <c r="A75" s="30" t="s">
        <v>104</v>
      </c>
      <c r="B75" s="50">
        <v>0</v>
      </c>
      <c r="C75" s="73"/>
    </row>
    <row r="76" spans="1:3" x14ac:dyDescent="0.25">
      <c r="A76" s="30" t="s">
        <v>116</v>
      </c>
      <c r="B76" s="47">
        <v>0</v>
      </c>
      <c r="C76" s="11"/>
    </row>
    <row r="77" spans="1:3" x14ac:dyDescent="0.25">
      <c r="A77" s="30" t="s">
        <v>117</v>
      </c>
      <c r="B77" s="50">
        <v>0</v>
      </c>
      <c r="C77" s="11"/>
    </row>
    <row r="78" spans="1:3" x14ac:dyDescent="0.25">
      <c r="A78" s="30" t="s">
        <v>146</v>
      </c>
      <c r="B78" s="50">
        <v>0</v>
      </c>
      <c r="C78" s="11"/>
    </row>
    <row r="79" spans="1:3" x14ac:dyDescent="0.25">
      <c r="A79" s="30" t="s">
        <v>189</v>
      </c>
      <c r="B79" s="50">
        <v>11455020.449999999</v>
      </c>
      <c r="C79" s="11"/>
    </row>
    <row r="80" spans="1:3" x14ac:dyDescent="0.25">
      <c r="A80" s="30" t="s">
        <v>190</v>
      </c>
      <c r="B80" s="50">
        <v>55</v>
      </c>
      <c r="C80" s="11"/>
    </row>
    <row r="81" spans="1:3" x14ac:dyDescent="0.25">
      <c r="A81" s="30" t="s">
        <v>191</v>
      </c>
      <c r="B81" s="50">
        <v>364447.72</v>
      </c>
      <c r="C81" s="73"/>
    </row>
    <row r="82" spans="1:3" x14ac:dyDescent="0.25">
      <c r="A82" s="52" t="s">
        <v>28</v>
      </c>
      <c r="B82" s="35">
        <v>0</v>
      </c>
      <c r="C82" s="73"/>
    </row>
    <row r="83" spans="1:3" x14ac:dyDescent="0.25">
      <c r="A83" s="53" t="s">
        <v>43</v>
      </c>
      <c r="B83" s="29">
        <f>SUM(B72+B82)</f>
        <v>14131781.239999998</v>
      </c>
      <c r="C83" s="73"/>
    </row>
    <row r="84" spans="1:3" x14ac:dyDescent="0.25">
      <c r="A84" s="21" t="s">
        <v>6</v>
      </c>
      <c r="B84" s="22"/>
      <c r="C84" s="71"/>
    </row>
    <row r="85" spans="1:3" x14ac:dyDescent="0.25">
      <c r="A85" s="61" t="s">
        <v>40</v>
      </c>
      <c r="B85" s="54">
        <f>SUM(B86+B87+B88+B89+B94+B90+B91+B92+B93)</f>
        <v>15498927.949999999</v>
      </c>
      <c r="C85" s="71"/>
    </row>
    <row r="86" spans="1:3" x14ac:dyDescent="0.25">
      <c r="A86" s="30" t="s">
        <v>99</v>
      </c>
      <c r="B86" s="55">
        <v>3025806.78</v>
      </c>
      <c r="C86" s="71"/>
    </row>
    <row r="87" spans="1:3" x14ac:dyDescent="0.25">
      <c r="A87" s="30" t="s">
        <v>100</v>
      </c>
      <c r="B87" s="55">
        <v>0</v>
      </c>
      <c r="C87" s="71"/>
    </row>
    <row r="88" spans="1:3" x14ac:dyDescent="0.25">
      <c r="A88" s="30" t="s">
        <v>105</v>
      </c>
      <c r="B88" s="55">
        <v>0</v>
      </c>
      <c r="C88" s="71"/>
    </row>
    <row r="89" spans="1:3" x14ac:dyDescent="0.25">
      <c r="A89" s="30" t="s">
        <v>118</v>
      </c>
      <c r="B89" s="47">
        <v>0</v>
      </c>
      <c r="C89" s="11"/>
    </row>
    <row r="90" spans="1:3" x14ac:dyDescent="0.25">
      <c r="A90" s="30" t="s">
        <v>119</v>
      </c>
      <c r="B90" s="47">
        <v>0</v>
      </c>
      <c r="C90" s="11"/>
    </row>
    <row r="91" spans="1:3" x14ac:dyDescent="0.25">
      <c r="A91" s="30" t="s">
        <v>147</v>
      </c>
      <c r="B91" s="47">
        <v>0</v>
      </c>
      <c r="C91" s="11"/>
    </row>
    <row r="92" spans="1:3" x14ac:dyDescent="0.25">
      <c r="A92" s="30" t="s">
        <v>192</v>
      </c>
      <c r="B92" s="47">
        <v>11941441.359999999</v>
      </c>
      <c r="C92" s="11"/>
    </row>
    <row r="93" spans="1:3" x14ac:dyDescent="0.25">
      <c r="A93" s="30" t="s">
        <v>193</v>
      </c>
      <c r="B93" s="47">
        <v>62818.14</v>
      </c>
      <c r="C93" s="11"/>
    </row>
    <row r="94" spans="1:3" x14ac:dyDescent="0.25">
      <c r="A94" s="30" t="s">
        <v>194</v>
      </c>
      <c r="B94" s="55">
        <v>468861.67</v>
      </c>
      <c r="C94" s="71"/>
    </row>
    <row r="95" spans="1:3" x14ac:dyDescent="0.25">
      <c r="A95" s="62" t="s">
        <v>54</v>
      </c>
      <c r="B95" s="56">
        <v>0</v>
      </c>
      <c r="C95" s="71"/>
    </row>
    <row r="96" spans="1:3" x14ac:dyDescent="0.25">
      <c r="A96" s="62" t="s">
        <v>79</v>
      </c>
      <c r="B96" s="56">
        <v>3426.79</v>
      </c>
      <c r="C96" s="71"/>
    </row>
    <row r="97" spans="1:3" x14ac:dyDescent="0.25">
      <c r="A97" s="62" t="s">
        <v>82</v>
      </c>
      <c r="B97" s="56">
        <v>0</v>
      </c>
      <c r="C97" s="71"/>
    </row>
    <row r="98" spans="1:3" x14ac:dyDescent="0.25">
      <c r="A98" s="63" t="s">
        <v>44</v>
      </c>
      <c r="B98" s="57">
        <f>B85+B95</f>
        <v>15498927.949999999</v>
      </c>
      <c r="C98" s="71"/>
    </row>
    <row r="99" spans="1:3" x14ac:dyDescent="0.25">
      <c r="A99" s="19" t="s">
        <v>7</v>
      </c>
      <c r="B99" s="23"/>
      <c r="C99" s="71"/>
    </row>
    <row r="100" spans="1:3" x14ac:dyDescent="0.25">
      <c r="A100" s="19" t="s">
        <v>8</v>
      </c>
      <c r="B100" s="65">
        <f>SUM(B101+B102+B103+B104+B105+B110+B109)</f>
        <v>8950819.5099999998</v>
      </c>
      <c r="C100" s="10"/>
    </row>
    <row r="101" spans="1:3" x14ac:dyDescent="0.25">
      <c r="A101" s="43" t="s">
        <v>9</v>
      </c>
      <c r="B101" s="64">
        <v>3895880.65</v>
      </c>
      <c r="C101" s="11"/>
    </row>
    <row r="102" spans="1:3" x14ac:dyDescent="0.25">
      <c r="A102" s="45" t="s">
        <v>10</v>
      </c>
      <c r="B102" s="64">
        <v>2437082.46</v>
      </c>
      <c r="C102" s="11"/>
    </row>
    <row r="103" spans="1:3" x14ac:dyDescent="0.25">
      <c r="A103" s="45" t="s">
        <v>11</v>
      </c>
      <c r="B103" s="64">
        <v>853003.87</v>
      </c>
      <c r="C103" s="11"/>
    </row>
    <row r="104" spans="1:3" x14ac:dyDescent="0.25">
      <c r="A104" s="43" t="s">
        <v>12</v>
      </c>
      <c r="B104" s="64">
        <v>0</v>
      </c>
      <c r="C104" s="11"/>
    </row>
    <row r="105" spans="1:3" x14ac:dyDescent="0.25">
      <c r="A105" s="43" t="s">
        <v>13</v>
      </c>
      <c r="B105" s="64">
        <v>1764852.53</v>
      </c>
      <c r="C105" s="11"/>
    </row>
    <row r="106" spans="1:3" x14ac:dyDescent="0.25">
      <c r="A106" s="43" t="s">
        <v>14</v>
      </c>
      <c r="B106" s="44">
        <f>SUM(B107+B108)</f>
        <v>245585.06</v>
      </c>
      <c r="C106" s="11"/>
    </row>
    <row r="107" spans="1:3" x14ac:dyDescent="0.25">
      <c r="A107" s="46" t="s">
        <v>33</v>
      </c>
      <c r="B107" s="47">
        <v>237727.78</v>
      </c>
      <c r="C107" s="11"/>
    </row>
    <row r="108" spans="1:3" x14ac:dyDescent="0.25">
      <c r="A108" s="46" t="s">
        <v>34</v>
      </c>
      <c r="B108" s="47">
        <v>7857.28</v>
      </c>
      <c r="C108" s="11"/>
    </row>
    <row r="109" spans="1:3" x14ac:dyDescent="0.25">
      <c r="A109" s="46" t="s">
        <v>125</v>
      </c>
      <c r="B109" s="47">
        <v>0</v>
      </c>
      <c r="C109" s="11"/>
    </row>
    <row r="110" spans="1:3" x14ac:dyDescent="0.25">
      <c r="A110" s="46" t="s">
        <v>159</v>
      </c>
      <c r="B110" s="47">
        <v>0</v>
      </c>
      <c r="C110" s="11"/>
    </row>
    <row r="111" spans="1:3" ht="30" x14ac:dyDescent="0.25">
      <c r="A111" s="43" t="s">
        <v>15</v>
      </c>
      <c r="B111" s="44">
        <v>0</v>
      </c>
      <c r="C111" s="11"/>
    </row>
    <row r="112" spans="1:3" x14ac:dyDescent="0.25">
      <c r="A112" s="43" t="s">
        <v>32</v>
      </c>
      <c r="B112" s="44">
        <f>SUM(B113+B114+B115+B116+B117+B121+B118+B119)</f>
        <v>411157.52</v>
      </c>
      <c r="C112" s="11"/>
    </row>
    <row r="113" spans="1:3" x14ac:dyDescent="0.25">
      <c r="A113" s="32" t="s">
        <v>68</v>
      </c>
      <c r="B113" s="47">
        <v>117053.35</v>
      </c>
      <c r="C113" s="11"/>
    </row>
    <row r="114" spans="1:3" x14ac:dyDescent="0.25">
      <c r="A114" s="32" t="s">
        <v>69</v>
      </c>
      <c r="B114" s="47">
        <v>248779.85</v>
      </c>
      <c r="C114" s="11"/>
    </row>
    <row r="115" spans="1:3" x14ac:dyDescent="0.25">
      <c r="A115" s="32" t="s">
        <v>70</v>
      </c>
      <c r="B115" s="47">
        <v>43756.74</v>
      </c>
      <c r="C115" s="11"/>
    </row>
    <row r="116" spans="1:3" x14ac:dyDescent="0.25">
      <c r="A116" s="32" t="s">
        <v>71</v>
      </c>
      <c r="B116" s="47">
        <v>0</v>
      </c>
      <c r="C116" s="11"/>
    </row>
    <row r="117" spans="1:3" x14ac:dyDescent="0.25">
      <c r="A117" s="32" t="s">
        <v>72</v>
      </c>
      <c r="B117" s="47">
        <v>1567.58</v>
      </c>
      <c r="C117" s="11"/>
    </row>
    <row r="118" spans="1:3" x14ac:dyDescent="0.25">
      <c r="A118" s="32" t="s">
        <v>129</v>
      </c>
      <c r="B118" s="47">
        <v>0</v>
      </c>
      <c r="C118" s="11"/>
    </row>
    <row r="119" spans="1:3" x14ac:dyDescent="0.25">
      <c r="A119" s="32" t="s">
        <v>128</v>
      </c>
      <c r="B119" s="47">
        <v>0</v>
      </c>
      <c r="C119" s="11"/>
    </row>
    <row r="120" spans="1:3" x14ac:dyDescent="0.25">
      <c r="A120" s="32" t="s">
        <v>130</v>
      </c>
      <c r="B120" s="47">
        <v>0</v>
      </c>
      <c r="C120" s="11"/>
    </row>
    <row r="121" spans="1:3" x14ac:dyDescent="0.25">
      <c r="A121" s="32" t="s">
        <v>148</v>
      </c>
      <c r="B121" s="47">
        <v>0</v>
      </c>
      <c r="C121" s="11"/>
    </row>
    <row r="122" spans="1:3" x14ac:dyDescent="0.25">
      <c r="A122" s="31" t="s">
        <v>73</v>
      </c>
      <c r="B122" s="66">
        <f>SUM(B100,B112+B106)</f>
        <v>9607562.0899999999</v>
      </c>
      <c r="C122" s="11"/>
    </row>
    <row r="123" spans="1:3" x14ac:dyDescent="0.25">
      <c r="A123" s="19" t="s">
        <v>16</v>
      </c>
      <c r="B123" s="19"/>
      <c r="C123" s="73"/>
    </row>
    <row r="124" spans="1:3" x14ac:dyDescent="0.25">
      <c r="A124" s="32" t="s">
        <v>30</v>
      </c>
      <c r="B124" s="12">
        <v>0</v>
      </c>
      <c r="C124" s="73"/>
    </row>
    <row r="125" spans="1:3" x14ac:dyDescent="0.25">
      <c r="A125" s="31" t="s">
        <v>22</v>
      </c>
      <c r="B125" s="29">
        <f>SUM(B124:B124)</f>
        <v>0</v>
      </c>
      <c r="C125" s="71"/>
    </row>
    <row r="126" spans="1:3" ht="14.25" customHeight="1" x14ac:dyDescent="0.25">
      <c r="A126" s="31" t="s">
        <v>45</v>
      </c>
      <c r="B126" s="29">
        <f>B122+B125</f>
        <v>9607562.0899999999</v>
      </c>
      <c r="C126" s="71"/>
    </row>
    <row r="127" spans="1:3" x14ac:dyDescent="0.25">
      <c r="A127" s="31"/>
      <c r="B127" s="33"/>
      <c r="C127" s="71"/>
    </row>
    <row r="128" spans="1:3" x14ac:dyDescent="0.25">
      <c r="A128" s="21" t="s">
        <v>17</v>
      </c>
      <c r="B128" s="22"/>
      <c r="C128" s="71"/>
    </row>
    <row r="129" spans="1:3" x14ac:dyDescent="0.25">
      <c r="A129" s="32" t="s">
        <v>48</v>
      </c>
      <c r="B129" s="12">
        <v>0</v>
      </c>
      <c r="C129" s="73"/>
    </row>
    <row r="130" spans="1:3" x14ac:dyDescent="0.25">
      <c r="A130" s="32" t="s">
        <v>47</v>
      </c>
      <c r="B130" s="12">
        <v>0</v>
      </c>
      <c r="C130" s="70"/>
    </row>
    <row r="131" spans="1:3" x14ac:dyDescent="0.25">
      <c r="A131" s="31" t="s">
        <v>46</v>
      </c>
      <c r="B131" s="29">
        <f>B129+B130</f>
        <v>0</v>
      </c>
      <c r="C131" s="70"/>
    </row>
    <row r="132" spans="1:3" s="13" customFormat="1" ht="14.25" customHeight="1" x14ac:dyDescent="0.25">
      <c r="A132" s="80"/>
      <c r="B132" s="80"/>
      <c r="C132" s="14"/>
    </row>
    <row r="133" spans="1:3" x14ac:dyDescent="0.25">
      <c r="A133" s="17" t="s">
        <v>198</v>
      </c>
      <c r="B133" s="24"/>
      <c r="C133" s="72"/>
    </row>
    <row r="134" spans="1:3" x14ac:dyDescent="0.25">
      <c r="A134" s="30" t="s">
        <v>18</v>
      </c>
      <c r="B134" s="12">
        <v>0</v>
      </c>
      <c r="C134" s="72"/>
    </row>
    <row r="135" spans="1:3" x14ac:dyDescent="0.25">
      <c r="A135" s="40" t="s">
        <v>50</v>
      </c>
      <c r="B135" s="35">
        <f>SUM(B136+B137+B138+B139+B140+B145+B141+B142+B143+B144)</f>
        <v>505685.93</v>
      </c>
      <c r="C135" s="72"/>
    </row>
    <row r="136" spans="1:3" x14ac:dyDescent="0.25">
      <c r="A136" s="30" t="s">
        <v>74</v>
      </c>
      <c r="B136" s="12">
        <v>505404.76</v>
      </c>
      <c r="C136" s="72"/>
    </row>
    <row r="137" spans="1:3" x14ac:dyDescent="0.25">
      <c r="A137" s="30" t="s">
        <v>107</v>
      </c>
      <c r="B137" s="12">
        <v>0</v>
      </c>
      <c r="C137" s="72"/>
    </row>
    <row r="138" spans="1:3" x14ac:dyDescent="0.25">
      <c r="A138" s="30" t="s">
        <v>108</v>
      </c>
      <c r="B138" s="12">
        <v>0</v>
      </c>
      <c r="C138" s="72"/>
    </row>
    <row r="139" spans="1:3" x14ac:dyDescent="0.25">
      <c r="A139" s="30" t="s">
        <v>75</v>
      </c>
      <c r="B139" s="12">
        <v>0</v>
      </c>
      <c r="C139" s="72"/>
    </row>
    <row r="140" spans="1:3" x14ac:dyDescent="0.25">
      <c r="A140" s="30" t="s">
        <v>76</v>
      </c>
      <c r="B140" s="12">
        <v>0</v>
      </c>
      <c r="C140" s="72"/>
    </row>
    <row r="141" spans="1:3" x14ac:dyDescent="0.25">
      <c r="A141" s="30" t="s">
        <v>77</v>
      </c>
      <c r="B141" s="12">
        <v>11</v>
      </c>
      <c r="C141" s="72"/>
    </row>
    <row r="142" spans="1:3" x14ac:dyDescent="0.25">
      <c r="A142" s="30" t="s">
        <v>176</v>
      </c>
      <c r="B142" s="12">
        <v>0</v>
      </c>
      <c r="C142" s="72"/>
    </row>
    <row r="143" spans="1:3" x14ac:dyDescent="0.25">
      <c r="A143" s="30" t="s">
        <v>177</v>
      </c>
      <c r="B143" s="12">
        <v>270.17</v>
      </c>
      <c r="C143" s="72"/>
    </row>
    <row r="144" spans="1:3" x14ac:dyDescent="0.25">
      <c r="A144" s="30" t="s">
        <v>178</v>
      </c>
      <c r="B144" s="12">
        <v>0</v>
      </c>
      <c r="C144" s="72"/>
    </row>
    <row r="145" spans="1:3" x14ac:dyDescent="0.25">
      <c r="A145" s="30" t="s">
        <v>179</v>
      </c>
      <c r="B145" s="12">
        <v>0</v>
      </c>
      <c r="C145" s="72"/>
    </row>
    <row r="146" spans="1:3" x14ac:dyDescent="0.25">
      <c r="A146" s="40" t="s">
        <v>51</v>
      </c>
      <c r="B146" s="35">
        <f>SUM(B147+B148+B149+B154+B150+B151+B152+B153)</f>
        <v>7980164.5800000001</v>
      </c>
      <c r="C146" s="72"/>
    </row>
    <row r="147" spans="1:3" x14ac:dyDescent="0.25">
      <c r="A147" s="30" t="s">
        <v>78</v>
      </c>
      <c r="B147" s="12">
        <v>1333939.1200000001</v>
      </c>
      <c r="C147" s="72"/>
    </row>
    <row r="148" spans="1:3" x14ac:dyDescent="0.25">
      <c r="A148" s="30" t="s">
        <v>109</v>
      </c>
      <c r="B148" s="12">
        <v>3502941.7</v>
      </c>
      <c r="C148" s="72"/>
    </row>
    <row r="149" spans="1:3" x14ac:dyDescent="0.25">
      <c r="A149" s="30" t="s">
        <v>110</v>
      </c>
      <c r="B149" s="12">
        <v>13218.72</v>
      </c>
      <c r="C149" s="72"/>
    </row>
    <row r="150" spans="1:3" x14ac:dyDescent="0.25">
      <c r="A150" s="30" t="s">
        <v>81</v>
      </c>
      <c r="B150" s="12">
        <v>34.58</v>
      </c>
      <c r="C150" s="72"/>
    </row>
    <row r="151" spans="1:3" x14ac:dyDescent="0.25">
      <c r="A151" s="30" t="s">
        <v>137</v>
      </c>
      <c r="B151" s="12">
        <v>63442.02</v>
      </c>
      <c r="C151" s="72"/>
    </row>
    <row r="152" spans="1:3" x14ac:dyDescent="0.25">
      <c r="A152" s="30" t="s">
        <v>180</v>
      </c>
      <c r="B152" s="12">
        <v>2512728.7799999998</v>
      </c>
      <c r="C152" s="72"/>
    </row>
    <row r="153" spans="1:3" x14ac:dyDescent="0.25">
      <c r="A153" s="30" t="s">
        <v>181</v>
      </c>
      <c r="B153" s="12">
        <v>146005.51</v>
      </c>
      <c r="C153" s="72"/>
    </row>
    <row r="154" spans="1:3" x14ac:dyDescent="0.25">
      <c r="A154" s="30" t="s">
        <v>182</v>
      </c>
      <c r="B154" s="12">
        <v>407854.15</v>
      </c>
      <c r="C154" s="72"/>
    </row>
    <row r="155" spans="1:3" x14ac:dyDescent="0.25">
      <c r="A155" s="31" t="s">
        <v>23</v>
      </c>
      <c r="B155" s="29">
        <f>SUM(B135+B146)</f>
        <v>8485850.5099999998</v>
      </c>
      <c r="C155" s="72"/>
    </row>
    <row r="156" spans="1:3" x14ac:dyDescent="0.25">
      <c r="A156" t="s">
        <v>36</v>
      </c>
      <c r="B156" s="1"/>
      <c r="C156" s="70"/>
    </row>
    <row r="157" spans="1:3" ht="15.75" thickBot="1" x14ac:dyDescent="0.3">
      <c r="A157" s="25" t="s">
        <v>19</v>
      </c>
      <c r="B157" s="26"/>
      <c r="C157" s="70"/>
    </row>
    <row r="158" spans="1:3" ht="15.75" thickBot="1" x14ac:dyDescent="0.3">
      <c r="A158" s="28" t="s">
        <v>183</v>
      </c>
      <c r="B158" s="68">
        <v>81704.44</v>
      </c>
      <c r="C158" s="70"/>
    </row>
    <row r="159" spans="1:3" x14ac:dyDescent="0.25">
      <c r="A159" s="28" t="s">
        <v>56</v>
      </c>
      <c r="B159" s="29">
        <v>281491.61</v>
      </c>
      <c r="C159" s="70"/>
    </row>
    <row r="160" spans="1:3" x14ac:dyDescent="0.25">
      <c r="A160" s="28" t="s">
        <v>112</v>
      </c>
      <c r="B160" s="29">
        <v>0</v>
      </c>
      <c r="C160" s="70"/>
    </row>
    <row r="161" spans="1:3" x14ac:dyDescent="0.25">
      <c r="A161" s="28" t="s">
        <v>164</v>
      </c>
      <c r="B161" s="29">
        <v>0</v>
      </c>
      <c r="C161" s="70"/>
    </row>
    <row r="162" spans="1:3" x14ac:dyDescent="0.25">
      <c r="A162" s="25" t="s">
        <v>20</v>
      </c>
      <c r="B162" s="27">
        <f>B158+B159+B161</f>
        <v>363196.05</v>
      </c>
    </row>
    <row r="163" spans="1:3" ht="19.149999999999999" customHeight="1" x14ac:dyDescent="0.25">
      <c r="A163" s="81" t="s">
        <v>57</v>
      </c>
      <c r="B163" s="82"/>
    </row>
    <row r="164" spans="1:3" ht="15.4" customHeight="1" x14ac:dyDescent="0.25">
      <c r="A164" s="39"/>
      <c r="B164" s="38"/>
    </row>
    <row r="165" spans="1:3" s="69" customFormat="1" ht="15.75" customHeight="1" x14ac:dyDescent="0.25">
      <c r="A165" s="16" t="s">
        <v>84</v>
      </c>
      <c r="B165" s="15" t="s">
        <v>199</v>
      </c>
    </row>
  </sheetData>
  <mergeCells count="11">
    <mergeCell ref="A17:B17"/>
    <mergeCell ref="A22:B22"/>
    <mergeCell ref="B23:B24"/>
    <mergeCell ref="A132:B132"/>
    <mergeCell ref="A163:B163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FF7E-B8E6-482F-BCAB-E9C75F9D561A}">
  <sheetPr>
    <tabColor rgb="FF00B0F0"/>
    <pageSetUpPr fitToPage="1"/>
  </sheetPr>
  <dimension ref="A1:C133"/>
  <sheetViews>
    <sheetView showGridLines="0" topLeftCell="A76" zoomScale="90" zoomScaleNormal="90" zoomScaleSheetLayoutView="70" zoomScalePageLayoutView="70" workbookViewId="0">
      <selection activeCell="A93" sqref="A93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85</v>
      </c>
      <c r="B16" s="59"/>
      <c r="C16" s="70"/>
    </row>
    <row r="17" spans="1:3" x14ac:dyDescent="0.25">
      <c r="A17" s="76" t="s">
        <v>86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9499864.2799999993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123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SUM(B28:B33)</f>
        <v>171229.58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106356.68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64872.9</v>
      </c>
      <c r="C33" s="72"/>
    </row>
    <row r="34" spans="1:3" x14ac:dyDescent="0.25">
      <c r="A34" s="40" t="s">
        <v>53</v>
      </c>
      <c r="B34" s="35">
        <f>SUM(B35:B38)</f>
        <v>12852196.75</v>
      </c>
      <c r="C34" s="72"/>
    </row>
    <row r="35" spans="1:3" x14ac:dyDescent="0.25">
      <c r="A35" s="30" t="s">
        <v>65</v>
      </c>
      <c r="B35" s="12">
        <v>10136594.779999999</v>
      </c>
      <c r="C35" s="72"/>
    </row>
    <row r="36" spans="1:3" x14ac:dyDescent="0.25">
      <c r="A36" s="30" t="s">
        <v>95</v>
      </c>
      <c r="B36" s="12">
        <v>2460300.9300000002</v>
      </c>
      <c r="C36" s="72"/>
    </row>
    <row r="37" spans="1:3" x14ac:dyDescent="0.25">
      <c r="A37" s="30" t="s">
        <v>96</v>
      </c>
      <c r="B37" s="12">
        <v>12616.89</v>
      </c>
      <c r="C37" s="72"/>
    </row>
    <row r="38" spans="1:3" x14ac:dyDescent="0.25">
      <c r="A38" s="30" t="s">
        <v>80</v>
      </c>
      <c r="B38" s="12">
        <v>242684.15</v>
      </c>
      <c r="C38" s="72"/>
    </row>
    <row r="39" spans="1:3" x14ac:dyDescent="0.25">
      <c r="A39" s="37" t="s">
        <v>49</v>
      </c>
      <c r="B39" s="29">
        <f>SUM(B26+B27+B34)</f>
        <v>13023426.33</v>
      </c>
      <c r="C39" s="72"/>
    </row>
    <row r="40" spans="1:3" x14ac:dyDescent="0.25">
      <c r="A40" s="17" t="s">
        <v>4</v>
      </c>
      <c r="B40" s="17"/>
      <c r="C40" s="10"/>
    </row>
    <row r="41" spans="1:3" x14ac:dyDescent="0.25">
      <c r="A41" s="41" t="s">
        <v>37</v>
      </c>
      <c r="B41" s="44">
        <v>2576522.39</v>
      </c>
      <c r="C41" s="11"/>
    </row>
    <row r="42" spans="1:3" x14ac:dyDescent="0.25">
      <c r="A42" s="30" t="s">
        <v>64</v>
      </c>
      <c r="B42" s="47">
        <v>2576522.39</v>
      </c>
      <c r="C42" s="11"/>
    </row>
    <row r="43" spans="1:3" ht="15.4" customHeight="1" x14ac:dyDescent="0.25">
      <c r="A43" s="41" t="s">
        <v>38</v>
      </c>
      <c r="B43" s="50">
        <v>0</v>
      </c>
      <c r="C43" s="11"/>
    </row>
    <row r="44" spans="1:3" x14ac:dyDescent="0.25">
      <c r="A44" s="42" t="s">
        <v>41</v>
      </c>
      <c r="B44" s="35">
        <f>SUM(B45:B49)</f>
        <v>107178.03000000001</v>
      </c>
      <c r="C44" s="11"/>
    </row>
    <row r="45" spans="1:3" x14ac:dyDescent="0.25">
      <c r="A45" s="30" t="s">
        <v>90</v>
      </c>
      <c r="B45" s="47">
        <v>76820.02</v>
      </c>
      <c r="C45" s="11"/>
    </row>
    <row r="46" spans="1:3" x14ac:dyDescent="0.25">
      <c r="A46" s="30" t="s">
        <v>93</v>
      </c>
      <c r="B46" s="47">
        <v>27608.55</v>
      </c>
      <c r="C46" s="11"/>
    </row>
    <row r="47" spans="1:3" x14ac:dyDescent="0.25">
      <c r="A47" s="30" t="s">
        <v>94</v>
      </c>
      <c r="B47" s="47">
        <v>138.32</v>
      </c>
      <c r="C47" s="11"/>
    </row>
    <row r="48" spans="1:3" x14ac:dyDescent="0.25">
      <c r="A48" s="30" t="s">
        <v>66</v>
      </c>
      <c r="B48" s="47">
        <v>2611.14</v>
      </c>
      <c r="C48" s="11"/>
    </row>
    <row r="49" spans="1:3" x14ac:dyDescent="0.25">
      <c r="A49" s="30" t="s">
        <v>115</v>
      </c>
      <c r="B49" s="47">
        <v>0</v>
      </c>
      <c r="C49" s="11"/>
    </row>
    <row r="50" spans="1:3" x14ac:dyDescent="0.25">
      <c r="A50" s="42" t="s">
        <v>31</v>
      </c>
      <c r="B50" s="35">
        <v>0</v>
      </c>
      <c r="C50" s="11"/>
    </row>
    <row r="51" spans="1:3" x14ac:dyDescent="0.25">
      <c r="A51" s="42" t="s">
        <v>35</v>
      </c>
      <c r="B51" s="35">
        <v>0</v>
      </c>
      <c r="C51" s="11"/>
    </row>
    <row r="52" spans="1:3" x14ac:dyDescent="0.25">
      <c r="A52" s="51" t="s">
        <v>55</v>
      </c>
      <c r="B52" s="12">
        <v>0</v>
      </c>
      <c r="C52" s="11"/>
    </row>
    <row r="53" spans="1:3" x14ac:dyDescent="0.25">
      <c r="A53" s="36" t="s">
        <v>67</v>
      </c>
      <c r="B53" s="47">
        <v>0</v>
      </c>
      <c r="C53" s="11"/>
    </row>
    <row r="54" spans="1:3" x14ac:dyDescent="0.25">
      <c r="A54" s="36" t="s">
        <v>97</v>
      </c>
      <c r="B54" s="47">
        <v>4000</v>
      </c>
      <c r="C54" s="11"/>
    </row>
    <row r="55" spans="1:3" x14ac:dyDescent="0.25">
      <c r="A55" s="36" t="s">
        <v>98</v>
      </c>
      <c r="B55" s="47">
        <v>20866.919999999998</v>
      </c>
      <c r="C55" s="11"/>
    </row>
    <row r="56" spans="1:3" x14ac:dyDescent="0.25">
      <c r="A56" s="36" t="s">
        <v>124</v>
      </c>
      <c r="B56" s="47">
        <v>10871.31</v>
      </c>
      <c r="C56" s="11"/>
    </row>
    <row r="57" spans="1:3" x14ac:dyDescent="0.25">
      <c r="A57" s="34" t="s">
        <v>42</v>
      </c>
      <c r="B57" s="29">
        <f>SUM(B41+B43+B44+B50+B51+B56+B54+B55)</f>
        <v>2719438.65</v>
      </c>
      <c r="C57" s="73"/>
    </row>
    <row r="58" spans="1:3" x14ac:dyDescent="0.25">
      <c r="A58" s="60" t="s">
        <v>5</v>
      </c>
      <c r="B58" s="20"/>
      <c r="C58" s="73"/>
    </row>
    <row r="59" spans="1:3" x14ac:dyDescent="0.25">
      <c r="A59" s="75" t="s">
        <v>39</v>
      </c>
      <c r="B59" s="35">
        <f>SUM(B60+B61+B62+B63+B64)</f>
        <v>8673426.8499999996</v>
      </c>
      <c r="C59" s="73"/>
    </row>
    <row r="60" spans="1:3" x14ac:dyDescent="0.25">
      <c r="A60" s="30" t="s">
        <v>101</v>
      </c>
      <c r="B60" s="50">
        <v>8669205.5600000005</v>
      </c>
      <c r="C60" s="73"/>
    </row>
    <row r="61" spans="1:3" x14ac:dyDescent="0.25">
      <c r="A61" s="30" t="s">
        <v>102</v>
      </c>
      <c r="B61" s="50">
        <v>0</v>
      </c>
      <c r="C61" s="73"/>
    </row>
    <row r="62" spans="1:3" x14ac:dyDescent="0.25">
      <c r="A62" s="30" t="s">
        <v>104</v>
      </c>
      <c r="B62" s="50">
        <v>621.29</v>
      </c>
      <c r="C62" s="73"/>
    </row>
    <row r="63" spans="1:3" x14ac:dyDescent="0.25">
      <c r="A63" s="30" t="s">
        <v>116</v>
      </c>
      <c r="B63" s="47">
        <v>3600</v>
      </c>
      <c r="C63" s="11"/>
    </row>
    <row r="64" spans="1:3" x14ac:dyDescent="0.25">
      <c r="A64" s="30" t="s">
        <v>117</v>
      </c>
      <c r="B64" s="50">
        <v>0</v>
      </c>
      <c r="C64" s="73"/>
    </row>
    <row r="65" spans="1:3" x14ac:dyDescent="0.25">
      <c r="A65" s="52" t="s">
        <v>28</v>
      </c>
      <c r="B65" s="35">
        <v>0</v>
      </c>
      <c r="C65" s="73"/>
    </row>
    <row r="66" spans="1:3" x14ac:dyDescent="0.25">
      <c r="A66" s="53" t="s">
        <v>43</v>
      </c>
      <c r="B66" s="29">
        <f>SUM(B59+B65)</f>
        <v>8673426.8499999996</v>
      </c>
      <c r="C66" s="73"/>
    </row>
    <row r="67" spans="1:3" x14ac:dyDescent="0.25">
      <c r="A67" s="21" t="s">
        <v>6</v>
      </c>
      <c r="B67" s="22"/>
      <c r="C67" s="71"/>
    </row>
    <row r="68" spans="1:3" x14ac:dyDescent="0.25">
      <c r="A68" s="61" t="s">
        <v>40</v>
      </c>
      <c r="B68" s="54">
        <f>SUM(B69+B70+B71+B72+B73)</f>
        <v>2486797.23</v>
      </c>
      <c r="C68" s="71"/>
    </row>
    <row r="69" spans="1:3" x14ac:dyDescent="0.25">
      <c r="A69" s="30" t="s">
        <v>99</v>
      </c>
      <c r="B69" s="55">
        <v>2266786.4</v>
      </c>
      <c r="C69" s="71"/>
    </row>
    <row r="70" spans="1:3" x14ac:dyDescent="0.25">
      <c r="A70" s="30" t="s">
        <v>100</v>
      </c>
      <c r="B70" s="55">
        <v>220010.83</v>
      </c>
      <c r="C70" s="71"/>
    </row>
    <row r="71" spans="1:3" x14ac:dyDescent="0.25">
      <c r="A71" s="30" t="s">
        <v>105</v>
      </c>
      <c r="B71" s="55">
        <v>0</v>
      </c>
      <c r="C71" s="71"/>
    </row>
    <row r="72" spans="1:3" x14ac:dyDescent="0.25">
      <c r="A72" s="30" t="s">
        <v>118</v>
      </c>
      <c r="B72" s="47">
        <v>0</v>
      </c>
      <c r="C72" s="11"/>
    </row>
    <row r="73" spans="1:3" x14ac:dyDescent="0.25">
      <c r="A73" s="30" t="s">
        <v>119</v>
      </c>
      <c r="B73" s="55">
        <v>0</v>
      </c>
      <c r="C73" s="71"/>
    </row>
    <row r="74" spans="1:3" x14ac:dyDescent="0.25">
      <c r="A74" s="62" t="s">
        <v>54</v>
      </c>
      <c r="B74" s="56">
        <v>0</v>
      </c>
      <c r="C74" s="71"/>
    </row>
    <row r="75" spans="1:3" x14ac:dyDescent="0.25">
      <c r="A75" s="62" t="s">
        <v>79</v>
      </c>
      <c r="B75" s="56">
        <v>4591.38</v>
      </c>
      <c r="C75" s="71"/>
    </row>
    <row r="76" spans="1:3" x14ac:dyDescent="0.25">
      <c r="A76" s="62" t="s">
        <v>82</v>
      </c>
      <c r="B76" s="56">
        <v>0</v>
      </c>
      <c r="C76" s="71"/>
    </row>
    <row r="77" spans="1:3" x14ac:dyDescent="0.25">
      <c r="A77" s="63" t="s">
        <v>44</v>
      </c>
      <c r="B77" s="57">
        <f>B68+B74</f>
        <v>2486797.23</v>
      </c>
      <c r="C77" s="71"/>
    </row>
    <row r="78" spans="1:3" x14ac:dyDescent="0.25">
      <c r="A78" s="19" t="s">
        <v>7</v>
      </c>
      <c r="B78" s="23"/>
      <c r="C78" s="71"/>
    </row>
    <row r="79" spans="1:3" x14ac:dyDescent="0.25">
      <c r="A79" s="19" t="s">
        <v>8</v>
      </c>
      <c r="B79" s="65">
        <f>SUM(B80+B81+B82+B84-B83+B88)</f>
        <v>7812416.3300000001</v>
      </c>
      <c r="C79" s="10"/>
    </row>
    <row r="80" spans="1:3" x14ac:dyDescent="0.25">
      <c r="A80" s="43" t="s">
        <v>9</v>
      </c>
      <c r="B80" s="64">
        <v>1846089.14</v>
      </c>
      <c r="C80" s="11"/>
    </row>
    <row r="81" spans="1:3" x14ac:dyDescent="0.25">
      <c r="A81" s="45" t="s">
        <v>10</v>
      </c>
      <c r="B81" s="64">
        <v>4344312.88</v>
      </c>
      <c r="C81" s="11"/>
    </row>
    <row r="82" spans="1:3" x14ac:dyDescent="0.25">
      <c r="A82" s="45" t="s">
        <v>11</v>
      </c>
      <c r="B82" s="64">
        <v>1285654.93</v>
      </c>
      <c r="C82" s="11"/>
    </row>
    <row r="83" spans="1:3" x14ac:dyDescent="0.25">
      <c r="A83" s="43" t="s">
        <v>12</v>
      </c>
      <c r="B83" s="64">
        <v>10871.31</v>
      </c>
      <c r="C83" s="11"/>
    </row>
    <row r="84" spans="1:3" x14ac:dyDescent="0.25">
      <c r="A84" s="43" t="s">
        <v>13</v>
      </c>
      <c r="B84" s="64">
        <v>341011.23</v>
      </c>
      <c r="C84" s="11"/>
    </row>
    <row r="85" spans="1:3" x14ac:dyDescent="0.25">
      <c r="A85" s="43" t="s">
        <v>14</v>
      </c>
      <c r="B85" s="44">
        <f>SUM(B86+B87)</f>
        <v>753863.71000000008</v>
      </c>
      <c r="C85" s="11"/>
    </row>
    <row r="86" spans="1:3" x14ac:dyDescent="0.25">
      <c r="A86" s="46" t="s">
        <v>33</v>
      </c>
      <c r="B86" s="47">
        <v>736718.06</v>
      </c>
      <c r="C86" s="11"/>
    </row>
    <row r="87" spans="1:3" x14ac:dyDescent="0.25">
      <c r="A87" s="46" t="s">
        <v>34</v>
      </c>
      <c r="B87" s="47">
        <v>17145.650000000001</v>
      </c>
      <c r="C87" s="11"/>
    </row>
    <row r="88" spans="1:3" x14ac:dyDescent="0.25">
      <c r="A88" s="46" t="s">
        <v>125</v>
      </c>
      <c r="B88" s="47">
        <v>6219.46</v>
      </c>
      <c r="C88" s="11"/>
    </row>
    <row r="89" spans="1:3" ht="30" x14ac:dyDescent="0.25">
      <c r="A89" s="43" t="s">
        <v>15</v>
      </c>
      <c r="B89" s="44">
        <v>0</v>
      </c>
      <c r="C89" s="11"/>
    </row>
    <row r="90" spans="1:3" x14ac:dyDescent="0.25">
      <c r="A90" s="43" t="s">
        <v>32</v>
      </c>
      <c r="B90" s="44">
        <f>SUM(B91+B92+B93+B94+B95+B98+B96+B97)</f>
        <v>321774.49</v>
      </c>
      <c r="C90" s="11"/>
    </row>
    <row r="91" spans="1:3" x14ac:dyDescent="0.25">
      <c r="A91" s="32" t="s">
        <v>68</v>
      </c>
      <c r="B91" s="47">
        <v>47320.18</v>
      </c>
      <c r="C91" s="11"/>
    </row>
    <row r="92" spans="1:3" x14ac:dyDescent="0.25">
      <c r="A92" s="32" t="s">
        <v>69</v>
      </c>
      <c r="B92" s="47">
        <v>158740.37</v>
      </c>
      <c r="C92" s="11"/>
    </row>
    <row r="93" spans="1:3" x14ac:dyDescent="0.25">
      <c r="A93" s="32" t="s">
        <v>70</v>
      </c>
      <c r="B93" s="47">
        <v>82609.259999999995</v>
      </c>
      <c r="C93" s="11"/>
    </row>
    <row r="94" spans="1:3" x14ac:dyDescent="0.25">
      <c r="A94" s="32" t="s">
        <v>71</v>
      </c>
      <c r="B94" s="47">
        <v>902.7</v>
      </c>
      <c r="C94" s="11"/>
    </row>
    <row r="95" spans="1:3" x14ac:dyDescent="0.25">
      <c r="A95" s="32" t="s">
        <v>72</v>
      </c>
      <c r="B95" s="47">
        <v>830.67</v>
      </c>
      <c r="C95" s="11"/>
    </row>
    <row r="96" spans="1:3" x14ac:dyDescent="0.25">
      <c r="A96" s="32" t="s">
        <v>129</v>
      </c>
      <c r="B96" s="47">
        <v>4500</v>
      </c>
      <c r="C96" s="11"/>
    </row>
    <row r="97" spans="1:3" x14ac:dyDescent="0.25">
      <c r="A97" s="32" t="s">
        <v>128</v>
      </c>
      <c r="B97" s="47">
        <v>16000</v>
      </c>
      <c r="C97" s="11"/>
    </row>
    <row r="98" spans="1:3" x14ac:dyDescent="0.25">
      <c r="A98" s="32" t="s">
        <v>130</v>
      </c>
      <c r="B98" s="47">
        <v>10871.31</v>
      </c>
      <c r="C98" s="11"/>
    </row>
    <row r="99" spans="1:3" x14ac:dyDescent="0.25">
      <c r="A99" s="31" t="s">
        <v>73</v>
      </c>
      <c r="B99" s="66">
        <f>SUM(B79,B85,B90)</f>
        <v>8888054.5300000012</v>
      </c>
      <c r="C99" s="11"/>
    </row>
    <row r="100" spans="1:3" x14ac:dyDescent="0.25">
      <c r="A100" s="19" t="s">
        <v>16</v>
      </c>
      <c r="B100" s="19"/>
      <c r="C100" s="73"/>
    </row>
    <row r="101" spans="1:3" x14ac:dyDescent="0.25">
      <c r="A101" s="32" t="s">
        <v>30</v>
      </c>
      <c r="B101" s="12">
        <v>0</v>
      </c>
      <c r="C101" s="73"/>
    </row>
    <row r="102" spans="1:3" x14ac:dyDescent="0.25">
      <c r="A102" s="31" t="s">
        <v>22</v>
      </c>
      <c r="B102" s="29">
        <f>SUM(B101:B101)</f>
        <v>0</v>
      </c>
      <c r="C102" s="71"/>
    </row>
    <row r="103" spans="1:3" ht="14.25" customHeight="1" x14ac:dyDescent="0.25">
      <c r="A103" s="31" t="s">
        <v>45</v>
      </c>
      <c r="B103" s="29">
        <f>B99+B102</f>
        <v>8888054.5300000012</v>
      </c>
      <c r="C103" s="71"/>
    </row>
    <row r="104" spans="1:3" x14ac:dyDescent="0.25">
      <c r="A104" s="31"/>
      <c r="B104" s="33"/>
      <c r="C104" s="71"/>
    </row>
    <row r="105" spans="1:3" x14ac:dyDescent="0.25">
      <c r="A105" s="21" t="s">
        <v>17</v>
      </c>
      <c r="B105" s="22"/>
      <c r="C105" s="71"/>
    </row>
    <row r="106" spans="1:3" x14ac:dyDescent="0.25">
      <c r="A106" s="32" t="s">
        <v>48</v>
      </c>
      <c r="B106" s="12">
        <v>0</v>
      </c>
      <c r="C106" s="73"/>
    </row>
    <row r="107" spans="1:3" x14ac:dyDescent="0.25">
      <c r="A107" s="32" t="s">
        <v>47</v>
      </c>
      <c r="B107" s="12">
        <v>0</v>
      </c>
      <c r="C107" s="70"/>
    </row>
    <row r="108" spans="1:3" x14ac:dyDescent="0.25">
      <c r="A108" s="31" t="s">
        <v>46</v>
      </c>
      <c r="B108" s="29">
        <f>B106+B107</f>
        <v>0</v>
      </c>
      <c r="C108" s="70"/>
    </row>
    <row r="109" spans="1:3" s="13" customFormat="1" ht="14.25" customHeight="1" x14ac:dyDescent="0.25">
      <c r="A109" s="80"/>
      <c r="B109" s="80"/>
      <c r="C109" s="14"/>
    </row>
    <row r="110" spans="1:3" x14ac:dyDescent="0.25">
      <c r="A110" s="17" t="s">
        <v>126</v>
      </c>
      <c r="B110" s="24"/>
      <c r="C110" s="72"/>
    </row>
    <row r="111" spans="1:3" x14ac:dyDescent="0.25">
      <c r="A111" s="30" t="s">
        <v>18</v>
      </c>
      <c r="B111" s="12">
        <v>0</v>
      </c>
      <c r="C111" s="72"/>
    </row>
    <row r="112" spans="1:3" x14ac:dyDescent="0.25">
      <c r="A112" s="40" t="s">
        <v>50</v>
      </c>
      <c r="B112" s="35">
        <f>SUM(B113+B114+B115+B116+B117+B118)</f>
        <v>67193.98</v>
      </c>
      <c r="C112" s="72"/>
    </row>
    <row r="113" spans="1:3" x14ac:dyDescent="0.25">
      <c r="A113" s="30" t="s">
        <v>74</v>
      </c>
      <c r="B113" s="12">
        <v>0</v>
      </c>
      <c r="C113" s="72"/>
    </row>
    <row r="114" spans="1:3" x14ac:dyDescent="0.25">
      <c r="A114" s="30" t="s">
        <v>107</v>
      </c>
      <c r="B114" s="12">
        <v>0</v>
      </c>
      <c r="C114" s="72"/>
    </row>
    <row r="115" spans="1:3" x14ac:dyDescent="0.25">
      <c r="A115" s="30" t="s">
        <v>108</v>
      </c>
      <c r="B115" s="12">
        <v>0</v>
      </c>
      <c r="C115" s="72"/>
    </row>
    <row r="116" spans="1:3" x14ac:dyDescent="0.25">
      <c r="A116" s="30" t="s">
        <v>75</v>
      </c>
      <c r="B116" s="12">
        <v>0</v>
      </c>
      <c r="C116" s="72"/>
    </row>
    <row r="117" spans="1:3" x14ac:dyDescent="0.25">
      <c r="A117" s="30" t="s">
        <v>76</v>
      </c>
      <c r="B117" s="12">
        <v>2224.41</v>
      </c>
      <c r="C117" s="72"/>
    </row>
    <row r="118" spans="1:3" x14ac:dyDescent="0.25">
      <c r="A118" s="30" t="s">
        <v>77</v>
      </c>
      <c r="B118" s="12">
        <v>64969.57</v>
      </c>
      <c r="C118" s="72"/>
    </row>
    <row r="119" spans="1:3" x14ac:dyDescent="0.25">
      <c r="A119" s="40" t="s">
        <v>51</v>
      </c>
      <c r="B119" s="35">
        <f>SUM(B120+B121+B122+B123)</f>
        <v>6768153.7800000003</v>
      </c>
      <c r="C119" s="72"/>
    </row>
    <row r="120" spans="1:3" x14ac:dyDescent="0.25">
      <c r="A120" s="30" t="s">
        <v>78</v>
      </c>
      <c r="B120" s="12">
        <v>3806404.26</v>
      </c>
      <c r="C120" s="72"/>
    </row>
    <row r="121" spans="1:3" x14ac:dyDescent="0.25">
      <c r="A121" s="30" t="s">
        <v>109</v>
      </c>
      <c r="B121" s="12">
        <v>2707920.31</v>
      </c>
      <c r="C121" s="72"/>
    </row>
    <row r="122" spans="1:3" x14ac:dyDescent="0.25">
      <c r="A122" s="30" t="s">
        <v>110</v>
      </c>
      <c r="B122" s="12">
        <v>12133.92</v>
      </c>
      <c r="C122" s="72"/>
    </row>
    <row r="123" spans="1:3" x14ac:dyDescent="0.25">
      <c r="A123" s="30" t="s">
        <v>81</v>
      </c>
      <c r="B123" s="12">
        <v>241695.29</v>
      </c>
      <c r="C123" s="72"/>
    </row>
    <row r="124" spans="1:3" x14ac:dyDescent="0.25">
      <c r="A124" s="31" t="s">
        <v>23</v>
      </c>
      <c r="B124" s="29">
        <f>SUM(B112+B119)</f>
        <v>6835347.7600000007</v>
      </c>
      <c r="C124" s="72"/>
    </row>
    <row r="125" spans="1:3" x14ac:dyDescent="0.25">
      <c r="A125" t="s">
        <v>36</v>
      </c>
      <c r="B125" s="1"/>
      <c r="C125" s="70"/>
    </row>
    <row r="126" spans="1:3" ht="15.75" thickBot="1" x14ac:dyDescent="0.3">
      <c r="A126" s="25" t="s">
        <v>19</v>
      </c>
      <c r="B126" s="26"/>
      <c r="C126" s="70"/>
    </row>
    <row r="127" spans="1:3" ht="15.75" thickBot="1" x14ac:dyDescent="0.3">
      <c r="A127" s="28" t="s">
        <v>83</v>
      </c>
      <c r="B127" s="68">
        <v>83455.5</v>
      </c>
      <c r="C127" s="70"/>
    </row>
    <row r="128" spans="1:3" x14ac:dyDescent="0.25">
      <c r="A128" s="28" t="s">
        <v>56</v>
      </c>
      <c r="B128" s="29">
        <v>6572006.1100000003</v>
      </c>
      <c r="C128" s="70"/>
    </row>
    <row r="129" spans="1:3" x14ac:dyDescent="0.25">
      <c r="A129" s="28" t="s">
        <v>112</v>
      </c>
      <c r="B129" s="29">
        <v>0</v>
      </c>
      <c r="C129" s="70"/>
    </row>
    <row r="130" spans="1:3" x14ac:dyDescent="0.25">
      <c r="A130" s="25" t="s">
        <v>20</v>
      </c>
      <c r="B130" s="27">
        <f>B127+B128+B129</f>
        <v>6655461.6100000003</v>
      </c>
    </row>
    <row r="131" spans="1:3" ht="19.149999999999999" customHeight="1" x14ac:dyDescent="0.25">
      <c r="A131" s="81" t="s">
        <v>57</v>
      </c>
      <c r="B131" s="82"/>
    </row>
    <row r="132" spans="1:3" ht="15.4" customHeight="1" x14ac:dyDescent="0.25">
      <c r="A132" s="39"/>
      <c r="B132" s="38"/>
    </row>
    <row r="133" spans="1:3" s="69" customFormat="1" ht="15.75" customHeight="1" x14ac:dyDescent="0.25">
      <c r="A133" s="16" t="s">
        <v>84</v>
      </c>
      <c r="B133" s="15" t="s">
        <v>127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9:B109"/>
    <mergeCell ref="A131:B131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78B7-1960-425A-B9A5-72EC16D73977}">
  <sheetPr>
    <tabColor rgb="FF00B0F0"/>
    <pageSetUpPr fitToPage="1"/>
  </sheetPr>
  <dimension ref="A1:C129"/>
  <sheetViews>
    <sheetView showGridLines="0" topLeftCell="A55" zoomScale="90" zoomScaleNormal="90" zoomScaleSheetLayoutView="70" zoomScalePageLayoutView="70" workbookViewId="0">
      <selection activeCell="A90" sqref="A90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85</v>
      </c>
      <c r="B16" s="59"/>
      <c r="C16" s="70"/>
    </row>
    <row r="17" spans="1:3" x14ac:dyDescent="0.25">
      <c r="A17" s="76" t="s">
        <v>86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9499864.2799999993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114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SUM(B28:B33)</f>
        <v>8913949.0599999987</v>
      </c>
      <c r="C27" s="72"/>
    </row>
    <row r="28" spans="1:3" x14ac:dyDescent="0.25">
      <c r="A28" s="30" t="s">
        <v>62</v>
      </c>
      <c r="B28" s="12">
        <v>8633125.8200000003</v>
      </c>
      <c r="C28" s="72"/>
    </row>
    <row r="29" spans="1:3" x14ac:dyDescent="0.25">
      <c r="A29" s="30" t="s">
        <v>88</v>
      </c>
      <c r="B29" s="12">
        <v>215896.04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965</v>
      </c>
      <c r="C32" s="72"/>
    </row>
    <row r="33" spans="1:3" x14ac:dyDescent="0.25">
      <c r="A33" s="30" t="s">
        <v>92</v>
      </c>
      <c r="B33" s="12">
        <v>63962.2</v>
      </c>
      <c r="C33" s="72"/>
    </row>
    <row r="34" spans="1:3" x14ac:dyDescent="0.25">
      <c r="A34" s="40" t="s">
        <v>53</v>
      </c>
      <c r="B34" s="35">
        <f>SUM(B35:B38)</f>
        <v>3110443.2</v>
      </c>
      <c r="C34" s="72"/>
    </row>
    <row r="35" spans="1:3" x14ac:dyDescent="0.25">
      <c r="A35" s="30" t="s">
        <v>65</v>
      </c>
      <c r="B35" s="12">
        <v>633449.35</v>
      </c>
      <c r="C35" s="72"/>
    </row>
    <row r="36" spans="1:3" x14ac:dyDescent="0.25">
      <c r="A36" s="30" t="s">
        <v>95</v>
      </c>
      <c r="B36" s="12">
        <v>2223849.14</v>
      </c>
      <c r="C36" s="72"/>
    </row>
    <row r="37" spans="1:3" x14ac:dyDescent="0.25">
      <c r="A37" s="30" t="s">
        <v>96</v>
      </c>
      <c r="B37" s="12">
        <v>12508.12</v>
      </c>
      <c r="C37" s="72"/>
    </row>
    <row r="38" spans="1:3" x14ac:dyDescent="0.25">
      <c r="A38" s="30" t="s">
        <v>80</v>
      </c>
      <c r="B38" s="12">
        <v>240636.59</v>
      </c>
      <c r="C38" s="72"/>
    </row>
    <row r="39" spans="1:3" x14ac:dyDescent="0.25">
      <c r="A39" s="37" t="s">
        <v>49</v>
      </c>
      <c r="B39" s="29">
        <f>SUM(B26+B27+B34)</f>
        <v>12024392.259999998</v>
      </c>
      <c r="C39" s="72"/>
    </row>
    <row r="40" spans="1:3" x14ac:dyDescent="0.25">
      <c r="A40" s="17" t="s">
        <v>4</v>
      </c>
      <c r="B40" s="17"/>
      <c r="C40" s="10"/>
    </row>
    <row r="41" spans="1:3" x14ac:dyDescent="0.25">
      <c r="A41" s="41" t="s">
        <v>37</v>
      </c>
      <c r="B41" s="44">
        <v>9561448.1400000006</v>
      </c>
      <c r="C41" s="11"/>
    </row>
    <row r="42" spans="1:3" x14ac:dyDescent="0.25">
      <c r="A42" s="30" t="s">
        <v>64</v>
      </c>
      <c r="B42" s="47">
        <v>9561448.1400000006</v>
      </c>
      <c r="C42" s="11"/>
    </row>
    <row r="43" spans="1:3" ht="15.4" customHeight="1" x14ac:dyDescent="0.25">
      <c r="A43" s="41" t="s">
        <v>38</v>
      </c>
      <c r="B43" s="50">
        <v>0</v>
      </c>
      <c r="C43" s="11"/>
    </row>
    <row r="44" spans="1:3" x14ac:dyDescent="0.25">
      <c r="A44" s="42" t="s">
        <v>41</v>
      </c>
      <c r="B44" s="35">
        <f>SUM(B45:B49)</f>
        <v>97015.420000000013</v>
      </c>
      <c r="C44" s="11"/>
    </row>
    <row r="45" spans="1:3" x14ac:dyDescent="0.25">
      <c r="A45" s="30" t="s">
        <v>90</v>
      </c>
      <c r="B45" s="47">
        <v>74285.350000000006</v>
      </c>
      <c r="C45" s="11"/>
    </row>
    <row r="46" spans="1:3" x14ac:dyDescent="0.25">
      <c r="A46" s="30" t="s">
        <v>93</v>
      </c>
      <c r="B46" s="47">
        <v>20555.75</v>
      </c>
      <c r="C46" s="11"/>
    </row>
    <row r="47" spans="1:3" x14ac:dyDescent="0.25">
      <c r="A47" s="30" t="s">
        <v>94</v>
      </c>
      <c r="B47" s="47">
        <v>108.77</v>
      </c>
      <c r="C47" s="11"/>
    </row>
    <row r="48" spans="1:3" x14ac:dyDescent="0.25">
      <c r="A48" s="30" t="s">
        <v>66</v>
      </c>
      <c r="B48" s="47">
        <v>2047.56</v>
      </c>
      <c r="C48" s="11"/>
    </row>
    <row r="49" spans="1:3" x14ac:dyDescent="0.25">
      <c r="A49" s="30" t="s">
        <v>115</v>
      </c>
      <c r="B49" s="47">
        <v>17.989999999999998</v>
      </c>
      <c r="C49" s="11"/>
    </row>
    <row r="50" spans="1:3" x14ac:dyDescent="0.25">
      <c r="A50" s="42" t="s">
        <v>31</v>
      </c>
      <c r="B50" s="35">
        <v>0</v>
      </c>
      <c r="C50" s="11"/>
    </row>
    <row r="51" spans="1:3" x14ac:dyDescent="0.25">
      <c r="A51" s="42" t="s">
        <v>35</v>
      </c>
      <c r="B51" s="35">
        <v>0</v>
      </c>
      <c r="C51" s="11"/>
    </row>
    <row r="52" spans="1:3" x14ac:dyDescent="0.25">
      <c r="A52" s="51" t="s">
        <v>55</v>
      </c>
      <c r="B52" s="12">
        <v>0</v>
      </c>
      <c r="C52" s="11"/>
    </row>
    <row r="53" spans="1:3" x14ac:dyDescent="0.25">
      <c r="A53" s="36" t="s">
        <v>67</v>
      </c>
      <c r="B53" s="47">
        <v>0</v>
      </c>
      <c r="C53" s="11"/>
    </row>
    <row r="54" spans="1:3" x14ac:dyDescent="0.25">
      <c r="A54" s="36" t="s">
        <v>97</v>
      </c>
      <c r="B54" s="47">
        <v>5218</v>
      </c>
      <c r="C54" s="11"/>
    </row>
    <row r="55" spans="1:3" x14ac:dyDescent="0.25">
      <c r="A55" s="36" t="s">
        <v>98</v>
      </c>
      <c r="B55" s="47">
        <v>1010.14</v>
      </c>
      <c r="C55" s="11"/>
    </row>
    <row r="56" spans="1:3" x14ac:dyDescent="0.25">
      <c r="A56" s="34" t="s">
        <v>42</v>
      </c>
      <c r="B56" s="29">
        <f>SUM(B41+B43+B44+B50+B51+B55+B54)</f>
        <v>9664691.7000000011</v>
      </c>
      <c r="C56" s="73"/>
    </row>
    <row r="57" spans="1:3" x14ac:dyDescent="0.25">
      <c r="A57" s="60" t="s">
        <v>5</v>
      </c>
      <c r="B57" s="20"/>
      <c r="C57" s="73"/>
    </row>
    <row r="58" spans="1:3" x14ac:dyDescent="0.25">
      <c r="A58" s="52" t="s">
        <v>39</v>
      </c>
      <c r="B58" s="35">
        <f>SUM(B59+B60+B61+B62+B63)</f>
        <v>7615209.8099999996</v>
      </c>
      <c r="C58" s="73"/>
    </row>
    <row r="59" spans="1:3" x14ac:dyDescent="0.25">
      <c r="A59" s="30" t="s">
        <v>101</v>
      </c>
      <c r="B59" s="50">
        <v>7575209.25</v>
      </c>
      <c r="C59" s="73"/>
    </row>
    <row r="60" spans="1:3" x14ac:dyDescent="0.25">
      <c r="A60" s="30" t="s">
        <v>102</v>
      </c>
      <c r="B60" s="50">
        <v>0</v>
      </c>
      <c r="C60" s="73"/>
    </row>
    <row r="61" spans="1:3" x14ac:dyDescent="0.25">
      <c r="A61" s="30" t="s">
        <v>104</v>
      </c>
      <c r="B61" s="50">
        <v>0</v>
      </c>
      <c r="C61" s="73"/>
    </row>
    <row r="62" spans="1:3" x14ac:dyDescent="0.25">
      <c r="A62" s="30" t="s">
        <v>116</v>
      </c>
      <c r="B62" s="47">
        <v>40000.559999999998</v>
      </c>
      <c r="C62" s="11"/>
    </row>
    <row r="63" spans="1:3" x14ac:dyDescent="0.25">
      <c r="A63" s="30" t="s">
        <v>117</v>
      </c>
      <c r="B63" s="50">
        <v>0</v>
      </c>
      <c r="C63" s="73"/>
    </row>
    <row r="64" spans="1:3" x14ac:dyDescent="0.25">
      <c r="A64" s="52" t="s">
        <v>28</v>
      </c>
      <c r="B64" s="35">
        <v>0</v>
      </c>
      <c r="C64" s="73"/>
    </row>
    <row r="65" spans="1:3" x14ac:dyDescent="0.25">
      <c r="A65" s="53" t="s">
        <v>43</v>
      </c>
      <c r="B65" s="29">
        <f>SUM(B58+B64)</f>
        <v>7615209.8099999996</v>
      </c>
      <c r="C65" s="73"/>
    </row>
    <row r="66" spans="1:3" x14ac:dyDescent="0.25">
      <c r="A66" s="21" t="s">
        <v>6</v>
      </c>
      <c r="B66" s="22"/>
      <c r="C66" s="71"/>
    </row>
    <row r="67" spans="1:3" x14ac:dyDescent="0.25">
      <c r="A67" s="61" t="s">
        <v>40</v>
      </c>
      <c r="B67" s="54">
        <f>SUM(B68+B69+B70+B71+B72)</f>
        <v>17270724.98</v>
      </c>
      <c r="C67" s="71"/>
    </row>
    <row r="68" spans="1:3" x14ac:dyDescent="0.25">
      <c r="A68" s="30" t="s">
        <v>99</v>
      </c>
      <c r="B68" s="55">
        <v>17014828.940000001</v>
      </c>
      <c r="C68" s="71"/>
    </row>
    <row r="69" spans="1:3" x14ac:dyDescent="0.25">
      <c r="A69" s="30" t="s">
        <v>100</v>
      </c>
      <c r="B69" s="55">
        <v>215896.04</v>
      </c>
      <c r="C69" s="71"/>
    </row>
    <row r="70" spans="1:3" x14ac:dyDescent="0.25">
      <c r="A70" s="30" t="s">
        <v>105</v>
      </c>
      <c r="B70" s="55">
        <v>0</v>
      </c>
      <c r="C70" s="71"/>
    </row>
    <row r="71" spans="1:3" x14ac:dyDescent="0.25">
      <c r="A71" s="30" t="s">
        <v>118</v>
      </c>
      <c r="B71" s="47">
        <v>40000</v>
      </c>
      <c r="C71" s="11"/>
    </row>
    <row r="72" spans="1:3" x14ac:dyDescent="0.25">
      <c r="A72" s="30" t="s">
        <v>119</v>
      </c>
      <c r="B72" s="55">
        <v>0</v>
      </c>
      <c r="C72" s="71"/>
    </row>
    <row r="73" spans="1:3" x14ac:dyDescent="0.25">
      <c r="A73" s="62" t="s">
        <v>54</v>
      </c>
      <c r="B73" s="56">
        <v>0</v>
      </c>
      <c r="C73" s="71"/>
    </row>
    <row r="74" spans="1:3" x14ac:dyDescent="0.25">
      <c r="A74" s="62" t="s">
        <v>79</v>
      </c>
      <c r="B74" s="56">
        <v>10777.04</v>
      </c>
      <c r="C74" s="71"/>
    </row>
    <row r="75" spans="1:3" x14ac:dyDescent="0.25">
      <c r="A75" s="62" t="s">
        <v>82</v>
      </c>
      <c r="B75" s="56">
        <v>0</v>
      </c>
      <c r="C75" s="71"/>
    </row>
    <row r="76" spans="1:3" x14ac:dyDescent="0.25">
      <c r="A76" s="63" t="s">
        <v>44</v>
      </c>
      <c r="B76" s="57">
        <f>B67+B73</f>
        <v>17270724.98</v>
      </c>
      <c r="C76" s="71"/>
    </row>
    <row r="77" spans="1:3" x14ac:dyDescent="0.25">
      <c r="A77" s="19" t="s">
        <v>7</v>
      </c>
      <c r="B77" s="23"/>
      <c r="C77" s="71"/>
    </row>
    <row r="78" spans="1:3" x14ac:dyDescent="0.25">
      <c r="A78" s="19" t="s">
        <v>8</v>
      </c>
      <c r="B78" s="65">
        <f>SUM(B79+B80+B81+B83)</f>
        <v>7643947.5900000008</v>
      </c>
      <c r="C78" s="10"/>
    </row>
    <row r="79" spans="1:3" x14ac:dyDescent="0.25">
      <c r="A79" s="43" t="s">
        <v>9</v>
      </c>
      <c r="B79" s="64">
        <v>1760150.75</v>
      </c>
      <c r="C79" s="11"/>
    </row>
    <row r="80" spans="1:3" x14ac:dyDescent="0.25">
      <c r="A80" s="45" t="s">
        <v>10</v>
      </c>
      <c r="B80" s="64">
        <v>4378171.32</v>
      </c>
      <c r="C80" s="11"/>
    </row>
    <row r="81" spans="1:3" x14ac:dyDescent="0.25">
      <c r="A81" s="45" t="s">
        <v>11</v>
      </c>
      <c r="B81" s="64">
        <v>1236147.6100000001</v>
      </c>
      <c r="C81" s="11"/>
    </row>
    <row r="82" spans="1:3" x14ac:dyDescent="0.25">
      <c r="A82" s="43" t="s">
        <v>12</v>
      </c>
      <c r="B82" s="64">
        <v>0</v>
      </c>
      <c r="C82" s="11"/>
    </row>
    <row r="83" spans="1:3" x14ac:dyDescent="0.25">
      <c r="A83" s="43" t="s">
        <v>13</v>
      </c>
      <c r="B83" s="64">
        <v>269477.90999999997</v>
      </c>
      <c r="C83" s="11"/>
    </row>
    <row r="84" spans="1:3" x14ac:dyDescent="0.25">
      <c r="A84" s="43" t="s">
        <v>14</v>
      </c>
      <c r="B84" s="44">
        <f>SUM(B85+B86)</f>
        <v>725085.19000000006</v>
      </c>
      <c r="C84" s="11"/>
    </row>
    <row r="85" spans="1:3" x14ac:dyDescent="0.25">
      <c r="A85" s="46" t="s">
        <v>33</v>
      </c>
      <c r="B85" s="47">
        <v>722490.77</v>
      </c>
      <c r="C85" s="11"/>
    </row>
    <row r="86" spans="1:3" x14ac:dyDescent="0.25">
      <c r="A86" s="46" t="s">
        <v>34</v>
      </c>
      <c r="B86" s="47">
        <v>2594.42</v>
      </c>
      <c r="C86" s="11"/>
    </row>
    <row r="87" spans="1:3" ht="30" x14ac:dyDescent="0.25">
      <c r="A87" s="43" t="s">
        <v>15</v>
      </c>
      <c r="B87" s="44">
        <v>0</v>
      </c>
      <c r="C87" s="11"/>
    </row>
    <row r="88" spans="1:3" x14ac:dyDescent="0.25">
      <c r="A88" s="43" t="s">
        <v>32</v>
      </c>
      <c r="B88" s="44">
        <f>SUM(B89+B90+B91+B92+B94+B93)</f>
        <v>280629.81</v>
      </c>
      <c r="C88" s="11"/>
    </row>
    <row r="89" spans="1:3" x14ac:dyDescent="0.25">
      <c r="A89" s="32" t="s">
        <v>68</v>
      </c>
      <c r="B89" s="47">
        <v>45661.89</v>
      </c>
      <c r="C89" s="11"/>
    </row>
    <row r="90" spans="1:3" x14ac:dyDescent="0.25">
      <c r="A90" s="32" t="s">
        <v>69</v>
      </c>
      <c r="B90" s="47">
        <v>176060.78</v>
      </c>
      <c r="C90" s="11"/>
    </row>
    <row r="91" spans="1:3" x14ac:dyDescent="0.25">
      <c r="A91" s="32" t="s">
        <v>70</v>
      </c>
      <c r="B91" s="47">
        <v>36880.910000000003</v>
      </c>
      <c r="C91" s="11"/>
    </row>
    <row r="92" spans="1:3" x14ac:dyDescent="0.25">
      <c r="A92" s="32" t="s">
        <v>71</v>
      </c>
      <c r="B92" s="47">
        <v>451.35</v>
      </c>
      <c r="C92" s="11"/>
    </row>
    <row r="93" spans="1:3" x14ac:dyDescent="0.25">
      <c r="A93" s="32" t="s">
        <v>72</v>
      </c>
      <c r="B93" s="47">
        <v>574.88</v>
      </c>
      <c r="C93" s="11"/>
    </row>
    <row r="94" spans="1:3" x14ac:dyDescent="0.25">
      <c r="A94" s="32" t="s">
        <v>120</v>
      </c>
      <c r="B94" s="47">
        <v>21000</v>
      </c>
      <c r="C94" s="11"/>
    </row>
    <row r="95" spans="1:3" x14ac:dyDescent="0.25">
      <c r="A95" s="31" t="s">
        <v>73</v>
      </c>
      <c r="B95" s="66">
        <f>SUM(B78,B84,B88)</f>
        <v>8649662.5900000017</v>
      </c>
      <c r="C95" s="11"/>
    </row>
    <row r="96" spans="1:3" x14ac:dyDescent="0.25">
      <c r="A96" s="19" t="s">
        <v>16</v>
      </c>
      <c r="B96" s="19"/>
      <c r="C96" s="73"/>
    </row>
    <row r="97" spans="1:3" x14ac:dyDescent="0.25">
      <c r="A97" s="32" t="s">
        <v>30</v>
      </c>
      <c r="B97" s="12">
        <v>0</v>
      </c>
      <c r="C97" s="73"/>
    </row>
    <row r="98" spans="1:3" x14ac:dyDescent="0.25">
      <c r="A98" s="31" t="s">
        <v>22</v>
      </c>
      <c r="B98" s="29">
        <f>SUM(B97:B97)</f>
        <v>0</v>
      </c>
      <c r="C98" s="71"/>
    </row>
    <row r="99" spans="1:3" ht="14.25" customHeight="1" x14ac:dyDescent="0.25">
      <c r="A99" s="31" t="s">
        <v>45</v>
      </c>
      <c r="B99" s="29">
        <f>B95+B98</f>
        <v>8649662.5900000017</v>
      </c>
      <c r="C99" s="71"/>
    </row>
    <row r="100" spans="1:3" x14ac:dyDescent="0.25">
      <c r="A100" s="31"/>
      <c r="B100" s="33"/>
      <c r="C100" s="71"/>
    </row>
    <row r="101" spans="1:3" x14ac:dyDescent="0.25">
      <c r="A101" s="21" t="s">
        <v>17</v>
      </c>
      <c r="B101" s="22"/>
      <c r="C101" s="71"/>
    </row>
    <row r="102" spans="1:3" x14ac:dyDescent="0.25">
      <c r="A102" s="32" t="s">
        <v>48</v>
      </c>
      <c r="B102" s="12">
        <v>0</v>
      </c>
      <c r="C102" s="73"/>
    </row>
    <row r="103" spans="1:3" x14ac:dyDescent="0.25">
      <c r="A103" s="32" t="s">
        <v>47</v>
      </c>
      <c r="B103" s="12">
        <v>0</v>
      </c>
      <c r="C103" s="70"/>
    </row>
    <row r="104" spans="1:3" x14ac:dyDescent="0.25">
      <c r="A104" s="31" t="s">
        <v>46</v>
      </c>
      <c r="B104" s="29">
        <f>B102+B103</f>
        <v>0</v>
      </c>
      <c r="C104" s="70"/>
    </row>
    <row r="105" spans="1:3" s="13" customFormat="1" ht="14.25" customHeight="1" x14ac:dyDescent="0.25">
      <c r="A105" s="80"/>
      <c r="B105" s="80"/>
      <c r="C105" s="14"/>
    </row>
    <row r="106" spans="1:3" x14ac:dyDescent="0.25">
      <c r="A106" s="17" t="s">
        <v>121</v>
      </c>
      <c r="B106" s="24"/>
      <c r="C106" s="72"/>
    </row>
    <row r="107" spans="1:3" x14ac:dyDescent="0.25">
      <c r="A107" s="30" t="s">
        <v>18</v>
      </c>
      <c r="B107" s="12">
        <v>0</v>
      </c>
      <c r="C107" s="72"/>
    </row>
    <row r="108" spans="1:3" x14ac:dyDescent="0.25">
      <c r="A108" s="40" t="s">
        <v>50</v>
      </c>
      <c r="B108" s="35">
        <f>SUM(B109+B110+B111+B112+B113+B114)</f>
        <v>171229.58</v>
      </c>
      <c r="C108" s="72"/>
    </row>
    <row r="109" spans="1:3" x14ac:dyDescent="0.25">
      <c r="A109" s="30" t="s">
        <v>74</v>
      </c>
      <c r="B109" s="12">
        <v>0</v>
      </c>
      <c r="C109" s="72"/>
    </row>
    <row r="110" spans="1:3" x14ac:dyDescent="0.25">
      <c r="A110" s="30" t="s">
        <v>107</v>
      </c>
      <c r="B110" s="12">
        <v>106356.68</v>
      </c>
      <c r="C110" s="72"/>
    </row>
    <row r="111" spans="1:3" x14ac:dyDescent="0.25">
      <c r="A111" s="30" t="s">
        <v>108</v>
      </c>
      <c r="B111" s="12">
        <v>0</v>
      </c>
      <c r="C111" s="72"/>
    </row>
    <row r="112" spans="1:3" x14ac:dyDescent="0.25">
      <c r="A112" s="30" t="s">
        <v>75</v>
      </c>
      <c r="B112" s="12">
        <v>0</v>
      </c>
      <c r="C112" s="72"/>
    </row>
    <row r="113" spans="1:3" x14ac:dyDescent="0.25">
      <c r="A113" s="30" t="s">
        <v>76</v>
      </c>
      <c r="B113" s="12">
        <v>0</v>
      </c>
      <c r="C113" s="72"/>
    </row>
    <row r="114" spans="1:3" x14ac:dyDescent="0.25">
      <c r="A114" s="30" t="s">
        <v>77</v>
      </c>
      <c r="B114" s="12">
        <v>64872.9</v>
      </c>
      <c r="C114" s="72"/>
    </row>
    <row r="115" spans="1:3" x14ac:dyDescent="0.25">
      <c r="A115" s="40" t="s">
        <v>51</v>
      </c>
      <c r="B115" s="35">
        <f>SUM(B116+B117+B118+B119)</f>
        <v>12852196.75</v>
      </c>
      <c r="C115" s="72"/>
    </row>
    <row r="116" spans="1:3" x14ac:dyDescent="0.25">
      <c r="A116" s="30" t="s">
        <v>78</v>
      </c>
      <c r="B116" s="12">
        <v>10136594.779999999</v>
      </c>
      <c r="C116" s="72"/>
    </row>
    <row r="117" spans="1:3" x14ac:dyDescent="0.25">
      <c r="A117" s="30" t="s">
        <v>109</v>
      </c>
      <c r="B117" s="12">
        <v>2460300.9300000002</v>
      </c>
      <c r="C117" s="72"/>
    </row>
    <row r="118" spans="1:3" x14ac:dyDescent="0.25">
      <c r="A118" s="30" t="s">
        <v>110</v>
      </c>
      <c r="B118" s="12">
        <v>12616.89</v>
      </c>
      <c r="C118" s="72"/>
    </row>
    <row r="119" spans="1:3" x14ac:dyDescent="0.25">
      <c r="A119" s="30" t="s">
        <v>81</v>
      </c>
      <c r="B119" s="12">
        <v>242684.15</v>
      </c>
      <c r="C119" s="72"/>
    </row>
    <row r="120" spans="1:3" x14ac:dyDescent="0.25">
      <c r="A120" s="31" t="s">
        <v>23</v>
      </c>
      <c r="B120" s="29">
        <f>SUM(B108+B115)</f>
        <v>13023426.33</v>
      </c>
      <c r="C120" s="72"/>
    </row>
    <row r="121" spans="1:3" x14ac:dyDescent="0.25">
      <c r="A121" t="s">
        <v>36</v>
      </c>
      <c r="B121" s="1"/>
      <c r="C121" s="70"/>
    </row>
    <row r="122" spans="1:3" ht="15.75" thickBot="1" x14ac:dyDescent="0.3">
      <c r="A122" s="25" t="s">
        <v>19</v>
      </c>
      <c r="B122" s="26"/>
      <c r="C122" s="70"/>
    </row>
    <row r="123" spans="1:3" ht="15.75" thickBot="1" x14ac:dyDescent="0.3">
      <c r="A123" s="28" t="s">
        <v>83</v>
      </c>
      <c r="B123" s="68">
        <v>77372.639999999999</v>
      </c>
      <c r="C123" s="70"/>
    </row>
    <row r="124" spans="1:3" x14ac:dyDescent="0.25">
      <c r="A124" s="28" t="s">
        <v>56</v>
      </c>
      <c r="B124" s="29">
        <v>0</v>
      </c>
      <c r="C124" s="70"/>
    </row>
    <row r="125" spans="1:3" x14ac:dyDescent="0.25">
      <c r="A125" s="28" t="s">
        <v>112</v>
      </c>
      <c r="B125" s="29">
        <v>0</v>
      </c>
      <c r="C125" s="70"/>
    </row>
    <row r="126" spans="1:3" x14ac:dyDescent="0.25">
      <c r="A126" s="25" t="s">
        <v>20</v>
      </c>
      <c r="B126" s="27">
        <f>B123+B124+B125</f>
        <v>77372.639999999999</v>
      </c>
    </row>
    <row r="127" spans="1:3" ht="19.149999999999999" customHeight="1" x14ac:dyDescent="0.25">
      <c r="A127" s="81" t="s">
        <v>57</v>
      </c>
      <c r="B127" s="82"/>
    </row>
    <row r="128" spans="1:3" ht="15.4" customHeight="1" x14ac:dyDescent="0.25">
      <c r="A128" s="39"/>
      <c r="B128" s="38"/>
    </row>
    <row r="129" spans="1:2" ht="15.75" customHeight="1" x14ac:dyDescent="0.25">
      <c r="A129" s="16" t="s">
        <v>84</v>
      </c>
      <c r="B129" s="15" t="s">
        <v>122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7:B127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125"/>
  <sheetViews>
    <sheetView showGridLines="0" zoomScale="90" zoomScaleNormal="90" zoomScaleSheetLayoutView="70" zoomScalePageLayoutView="70" workbookViewId="0">
      <selection activeCell="A45" sqref="A45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85</v>
      </c>
      <c r="B16" s="59"/>
      <c r="C16" s="70"/>
    </row>
    <row r="17" spans="1:3" x14ac:dyDescent="0.25">
      <c r="A17" s="76" t="s">
        <v>86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9499864.2799999993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87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SUM(B28:B33)</f>
        <v>63185.49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63185.49</v>
      </c>
      <c r="C33" s="72"/>
    </row>
    <row r="34" spans="1:3" x14ac:dyDescent="0.25">
      <c r="A34" s="40" t="s">
        <v>53</v>
      </c>
      <c r="B34" s="35">
        <f>SUM(B35:B38)</f>
        <v>9411006.1400000006</v>
      </c>
      <c r="C34" s="72"/>
    </row>
    <row r="35" spans="1:3" x14ac:dyDescent="0.25">
      <c r="A35" s="30" t="s">
        <v>65</v>
      </c>
      <c r="B35" s="12">
        <v>7035328.4000000004</v>
      </c>
      <c r="C35" s="72"/>
    </row>
    <row r="36" spans="1:3" x14ac:dyDescent="0.25">
      <c r="A36" s="30" t="s">
        <v>95</v>
      </c>
      <c r="B36" s="12">
        <v>2101836.2400000002</v>
      </c>
      <c r="C36" s="72"/>
    </row>
    <row r="37" spans="1:3" x14ac:dyDescent="0.25">
      <c r="A37" s="30" t="s">
        <v>96</v>
      </c>
      <c r="B37" s="12">
        <v>35668.949999999997</v>
      </c>
      <c r="C37" s="72"/>
    </row>
    <row r="38" spans="1:3" x14ac:dyDescent="0.25">
      <c r="A38" s="30" t="s">
        <v>80</v>
      </c>
      <c r="B38" s="12">
        <v>238172.55</v>
      </c>
      <c r="C38" s="72"/>
    </row>
    <row r="39" spans="1:3" x14ac:dyDescent="0.25">
      <c r="A39" s="37" t="s">
        <v>49</v>
      </c>
      <c r="B39" s="29">
        <f>SUM(B26+B27+B34)</f>
        <v>9474191.6300000008</v>
      </c>
      <c r="C39" s="72"/>
    </row>
    <row r="40" spans="1:3" x14ac:dyDescent="0.25">
      <c r="A40" s="17" t="s">
        <v>4</v>
      </c>
      <c r="B40" s="17"/>
      <c r="C40" s="10"/>
    </row>
    <row r="41" spans="1:3" x14ac:dyDescent="0.25">
      <c r="A41" s="41" t="s">
        <v>37</v>
      </c>
      <c r="B41" s="44">
        <v>9571069.0800000001</v>
      </c>
      <c r="C41" s="11"/>
    </row>
    <row r="42" spans="1:3" x14ac:dyDescent="0.25">
      <c r="A42" s="30" t="s">
        <v>64</v>
      </c>
      <c r="B42" s="47">
        <v>9571069.0800000001</v>
      </c>
      <c r="C42" s="11"/>
    </row>
    <row r="43" spans="1:3" ht="15.4" customHeight="1" x14ac:dyDescent="0.25">
      <c r="A43" s="41" t="s">
        <v>38</v>
      </c>
      <c r="B43" s="50">
        <v>0</v>
      </c>
      <c r="C43" s="11"/>
    </row>
    <row r="44" spans="1:3" x14ac:dyDescent="0.25">
      <c r="A44" s="42" t="s">
        <v>41</v>
      </c>
      <c r="B44" s="35">
        <f>SUM(B45:B48)</f>
        <v>65479.520000000004</v>
      </c>
      <c r="C44" s="11"/>
    </row>
    <row r="45" spans="1:3" x14ac:dyDescent="0.25">
      <c r="A45" s="30" t="s">
        <v>90</v>
      </c>
      <c r="B45" s="47">
        <v>40814.959999999999</v>
      </c>
      <c r="C45" s="11"/>
    </row>
    <row r="46" spans="1:3" x14ac:dyDescent="0.25">
      <c r="A46" s="30" t="s">
        <v>93</v>
      </c>
      <c r="B46" s="47">
        <v>21980.23</v>
      </c>
      <c r="C46" s="11"/>
    </row>
    <row r="47" spans="1:3" x14ac:dyDescent="0.25">
      <c r="A47" s="30" t="s">
        <v>94</v>
      </c>
      <c r="B47" s="47">
        <v>220.29</v>
      </c>
      <c r="C47" s="11"/>
    </row>
    <row r="48" spans="1:3" x14ac:dyDescent="0.25">
      <c r="A48" s="30" t="s">
        <v>66</v>
      </c>
      <c r="B48" s="47">
        <v>2464.04</v>
      </c>
      <c r="C48" s="11"/>
    </row>
    <row r="49" spans="1:3" x14ac:dyDescent="0.25">
      <c r="A49" s="42" t="s">
        <v>31</v>
      </c>
      <c r="B49" s="35">
        <v>0</v>
      </c>
      <c r="C49" s="11"/>
    </row>
    <row r="50" spans="1:3" x14ac:dyDescent="0.25">
      <c r="A50" s="42" t="s">
        <v>35</v>
      </c>
      <c r="B50" s="35">
        <v>0</v>
      </c>
      <c r="C50" s="11"/>
    </row>
    <row r="51" spans="1:3" x14ac:dyDescent="0.25">
      <c r="A51" s="51" t="s">
        <v>55</v>
      </c>
      <c r="B51" s="12">
        <v>0</v>
      </c>
      <c r="C51" s="11"/>
    </row>
    <row r="52" spans="1:3" x14ac:dyDescent="0.25">
      <c r="A52" s="36" t="s">
        <v>67</v>
      </c>
      <c r="B52" s="47">
        <v>0</v>
      </c>
      <c r="C52" s="11"/>
    </row>
    <row r="53" spans="1:3" x14ac:dyDescent="0.25">
      <c r="A53" s="36" t="s">
        <v>97</v>
      </c>
      <c r="B53" s="47">
        <v>4000</v>
      </c>
      <c r="C53" s="11"/>
    </row>
    <row r="54" spans="1:3" x14ac:dyDescent="0.25">
      <c r="A54" s="36" t="s">
        <v>98</v>
      </c>
      <c r="B54" s="47">
        <v>25821.97</v>
      </c>
      <c r="C54" s="11"/>
    </row>
    <row r="55" spans="1:3" x14ac:dyDescent="0.25">
      <c r="A55" s="34" t="s">
        <v>42</v>
      </c>
      <c r="B55" s="29">
        <f>SUM(B41+B43+B44+B49+B50+B54+B53)</f>
        <v>9666370.5700000003</v>
      </c>
      <c r="C55" s="73"/>
    </row>
    <row r="56" spans="1:3" x14ac:dyDescent="0.25">
      <c r="A56" s="60" t="s">
        <v>5</v>
      </c>
      <c r="B56" s="20"/>
      <c r="C56" s="73"/>
    </row>
    <row r="57" spans="1:3" x14ac:dyDescent="0.25">
      <c r="A57" s="52" t="s">
        <v>39</v>
      </c>
      <c r="B57" s="35">
        <f>SUM(B58+B59+B60+B61)</f>
        <v>6464116</v>
      </c>
      <c r="C57" s="73"/>
    </row>
    <row r="58" spans="1:3" x14ac:dyDescent="0.25">
      <c r="A58" s="30" t="s">
        <v>101</v>
      </c>
      <c r="B58" s="50">
        <v>6440734.8799999999</v>
      </c>
      <c r="C58" s="73"/>
    </row>
    <row r="59" spans="1:3" x14ac:dyDescent="0.25">
      <c r="A59" s="30" t="s">
        <v>102</v>
      </c>
      <c r="B59" s="50">
        <v>0</v>
      </c>
      <c r="C59" s="73"/>
    </row>
    <row r="60" spans="1:3" x14ac:dyDescent="0.25">
      <c r="A60" s="30" t="s">
        <v>104</v>
      </c>
      <c r="B60" s="50">
        <v>0</v>
      </c>
      <c r="C60" s="73"/>
    </row>
    <row r="61" spans="1:3" x14ac:dyDescent="0.25">
      <c r="A61" s="30" t="s">
        <v>103</v>
      </c>
      <c r="B61" s="50">
        <v>23381.119999999999</v>
      </c>
      <c r="C61" s="73"/>
    </row>
    <row r="62" spans="1:3" x14ac:dyDescent="0.25">
      <c r="A62" s="52" t="s">
        <v>28</v>
      </c>
      <c r="B62" s="35">
        <v>0</v>
      </c>
      <c r="C62" s="73"/>
    </row>
    <row r="63" spans="1:3" x14ac:dyDescent="0.25">
      <c r="A63" s="53" t="s">
        <v>43</v>
      </c>
      <c r="B63" s="29">
        <f>SUM(B57+B62)</f>
        <v>6464116</v>
      </c>
      <c r="C63" s="73"/>
    </row>
    <row r="64" spans="1:3" x14ac:dyDescent="0.25">
      <c r="A64" s="21" t="s">
        <v>6</v>
      </c>
      <c r="B64" s="22"/>
      <c r="C64" s="71"/>
    </row>
    <row r="65" spans="1:3" x14ac:dyDescent="0.25">
      <c r="A65" s="61" t="s">
        <v>40</v>
      </c>
      <c r="B65" s="54">
        <f>SUM(B66+B67+B68+B69)</f>
        <v>100032.67</v>
      </c>
      <c r="C65" s="71"/>
    </row>
    <row r="66" spans="1:3" x14ac:dyDescent="0.25">
      <c r="A66" s="30" t="s">
        <v>99</v>
      </c>
      <c r="B66" s="55">
        <v>0</v>
      </c>
      <c r="C66" s="71"/>
    </row>
    <row r="67" spans="1:3" x14ac:dyDescent="0.25">
      <c r="A67" s="30" t="s">
        <v>100</v>
      </c>
      <c r="B67" s="55">
        <v>100032.67</v>
      </c>
      <c r="C67" s="71"/>
    </row>
    <row r="68" spans="1:3" x14ac:dyDescent="0.25">
      <c r="A68" s="30" t="s">
        <v>105</v>
      </c>
      <c r="B68" s="55">
        <v>0</v>
      </c>
      <c r="C68" s="71"/>
    </row>
    <row r="69" spans="1:3" x14ac:dyDescent="0.25">
      <c r="A69" s="30" t="s">
        <v>106</v>
      </c>
      <c r="B69" s="55">
        <v>0</v>
      </c>
      <c r="C69" s="71"/>
    </row>
    <row r="70" spans="1:3" x14ac:dyDescent="0.25">
      <c r="A70" s="62" t="s">
        <v>54</v>
      </c>
      <c r="B70" s="56">
        <v>0</v>
      </c>
      <c r="C70" s="71"/>
    </row>
    <row r="71" spans="1:3" x14ac:dyDescent="0.25">
      <c r="A71" s="62" t="s">
        <v>79</v>
      </c>
      <c r="B71" s="56">
        <v>1959.13</v>
      </c>
      <c r="C71" s="71"/>
    </row>
    <row r="72" spans="1:3" x14ac:dyDescent="0.25">
      <c r="A72" s="62" t="s">
        <v>82</v>
      </c>
      <c r="B72" s="56">
        <v>0</v>
      </c>
      <c r="C72" s="71"/>
    </row>
    <row r="73" spans="1:3" x14ac:dyDescent="0.25">
      <c r="A73" s="63" t="s">
        <v>44</v>
      </c>
      <c r="B73" s="57">
        <f>B65+B70</f>
        <v>100032.67</v>
      </c>
      <c r="C73" s="71"/>
    </row>
    <row r="74" spans="1:3" x14ac:dyDescent="0.25">
      <c r="A74" s="19" t="s">
        <v>7</v>
      </c>
      <c r="B74" s="23"/>
      <c r="C74" s="71"/>
    </row>
    <row r="75" spans="1:3" x14ac:dyDescent="0.25">
      <c r="A75" s="19" t="s">
        <v>8</v>
      </c>
      <c r="B75" s="65">
        <f>SUM(B76+B77+B78+B80)</f>
        <v>6088511.0900000008</v>
      </c>
      <c r="C75" s="10"/>
    </row>
    <row r="76" spans="1:3" x14ac:dyDescent="0.25">
      <c r="A76" s="43" t="s">
        <v>9</v>
      </c>
      <c r="B76" s="64">
        <v>1586189.93</v>
      </c>
      <c r="C76" s="11"/>
    </row>
    <row r="77" spans="1:3" x14ac:dyDescent="0.25">
      <c r="A77" s="45" t="s">
        <v>10</v>
      </c>
      <c r="B77" s="64">
        <v>2725292.35</v>
      </c>
      <c r="C77" s="11"/>
    </row>
    <row r="78" spans="1:3" x14ac:dyDescent="0.25">
      <c r="A78" s="45" t="s">
        <v>11</v>
      </c>
      <c r="B78" s="64">
        <v>1330920.02</v>
      </c>
      <c r="C78" s="11"/>
    </row>
    <row r="79" spans="1:3" x14ac:dyDescent="0.25">
      <c r="A79" s="43" t="s">
        <v>12</v>
      </c>
      <c r="B79" s="64">
        <v>0</v>
      </c>
      <c r="C79" s="11"/>
    </row>
    <row r="80" spans="1:3" x14ac:dyDescent="0.25">
      <c r="A80" s="43" t="s">
        <v>13</v>
      </c>
      <c r="B80" s="64">
        <v>446108.79</v>
      </c>
      <c r="C80" s="11"/>
    </row>
    <row r="81" spans="1:3" x14ac:dyDescent="0.25">
      <c r="A81" s="43" t="s">
        <v>14</v>
      </c>
      <c r="B81" s="44">
        <f>SUM(B82+B83)</f>
        <v>752077.53</v>
      </c>
      <c r="C81" s="11"/>
    </row>
    <row r="82" spans="1:3" x14ac:dyDescent="0.25">
      <c r="A82" s="46" t="s">
        <v>33</v>
      </c>
      <c r="B82" s="47">
        <v>750185.72</v>
      </c>
      <c r="C82" s="11"/>
    </row>
    <row r="83" spans="1:3" x14ac:dyDescent="0.25">
      <c r="A83" s="46" t="s">
        <v>34</v>
      </c>
      <c r="B83" s="47">
        <v>1891.81</v>
      </c>
      <c r="C83" s="11"/>
    </row>
    <row r="84" spans="1:3" ht="30" x14ac:dyDescent="0.25">
      <c r="A84" s="43" t="s">
        <v>15</v>
      </c>
      <c r="B84" s="44">
        <v>0</v>
      </c>
      <c r="C84" s="11"/>
    </row>
    <row r="85" spans="1:3" x14ac:dyDescent="0.25">
      <c r="A85" s="43" t="s">
        <v>32</v>
      </c>
      <c r="B85" s="44">
        <f>SUM(B86+B87+B88+B89+B90)</f>
        <v>269622.19</v>
      </c>
      <c r="C85" s="11"/>
    </row>
    <row r="86" spans="1:3" x14ac:dyDescent="0.25">
      <c r="A86" s="32" t="s">
        <v>68</v>
      </c>
      <c r="B86" s="47">
        <v>94193.11</v>
      </c>
      <c r="C86" s="11"/>
    </row>
    <row r="87" spans="1:3" x14ac:dyDescent="0.25">
      <c r="A87" s="32" t="s">
        <v>69</v>
      </c>
      <c r="B87" s="47">
        <v>164503.48000000001</v>
      </c>
      <c r="C87" s="11"/>
    </row>
    <row r="88" spans="1:3" x14ac:dyDescent="0.25">
      <c r="A88" s="32" t="s">
        <v>70</v>
      </c>
      <c r="B88" s="47">
        <v>9911.23</v>
      </c>
      <c r="C88" s="11"/>
    </row>
    <row r="89" spans="1:3" x14ac:dyDescent="0.25">
      <c r="A89" s="32" t="s">
        <v>71</v>
      </c>
      <c r="B89" s="47">
        <v>528.57000000000005</v>
      </c>
      <c r="C89" s="11"/>
    </row>
    <row r="90" spans="1:3" x14ac:dyDescent="0.25">
      <c r="A90" s="32" t="s">
        <v>72</v>
      </c>
      <c r="B90" s="47">
        <v>485.8</v>
      </c>
      <c r="C90" s="11"/>
    </row>
    <row r="91" spans="1:3" x14ac:dyDescent="0.25">
      <c r="A91" s="31" t="s">
        <v>73</v>
      </c>
      <c r="B91" s="66">
        <f>SUM(B75,B81,B85)</f>
        <v>7110210.8100000015</v>
      </c>
      <c r="C91" s="11"/>
    </row>
    <row r="92" spans="1:3" x14ac:dyDescent="0.25">
      <c r="A92" s="19" t="s">
        <v>16</v>
      </c>
      <c r="B92" s="19"/>
      <c r="C92" s="73"/>
    </row>
    <row r="93" spans="1:3" x14ac:dyDescent="0.25">
      <c r="A93" s="32" t="s">
        <v>30</v>
      </c>
      <c r="B93" s="12">
        <v>0</v>
      </c>
      <c r="C93" s="73"/>
    </row>
    <row r="94" spans="1:3" x14ac:dyDescent="0.25">
      <c r="A94" s="31" t="s">
        <v>22</v>
      </c>
      <c r="B94" s="29">
        <f>SUM(B93:B93)</f>
        <v>0</v>
      </c>
      <c r="C94" s="71"/>
    </row>
    <row r="95" spans="1:3" ht="14.25" customHeight="1" x14ac:dyDescent="0.25">
      <c r="A95" s="31" t="s">
        <v>45</v>
      </c>
      <c r="B95" s="29">
        <f>B91+B94</f>
        <v>7110210.8100000015</v>
      </c>
      <c r="C95" s="71"/>
    </row>
    <row r="96" spans="1:3" x14ac:dyDescent="0.25">
      <c r="A96" s="31"/>
      <c r="B96" s="33"/>
      <c r="C96" s="71"/>
    </row>
    <row r="97" spans="1:3" x14ac:dyDescent="0.25">
      <c r="A97" s="21" t="s">
        <v>17</v>
      </c>
      <c r="B97" s="22"/>
      <c r="C97" s="71"/>
    </row>
    <row r="98" spans="1:3" x14ac:dyDescent="0.25">
      <c r="A98" s="32" t="s">
        <v>48</v>
      </c>
      <c r="B98" s="12">
        <v>0</v>
      </c>
      <c r="C98" s="73"/>
    </row>
    <row r="99" spans="1:3" x14ac:dyDescent="0.25">
      <c r="A99" s="32" t="s">
        <v>47</v>
      </c>
      <c r="B99" s="12">
        <v>0</v>
      </c>
      <c r="C99" s="70"/>
    </row>
    <row r="100" spans="1:3" x14ac:dyDescent="0.25">
      <c r="A100" s="31" t="s">
        <v>46</v>
      </c>
      <c r="B100" s="29">
        <f>B98+B99</f>
        <v>0</v>
      </c>
      <c r="C100" s="70"/>
    </row>
    <row r="101" spans="1:3" s="13" customFormat="1" ht="14.25" customHeight="1" x14ac:dyDescent="0.25">
      <c r="A101" s="80"/>
      <c r="B101" s="80"/>
      <c r="C101" s="14"/>
    </row>
    <row r="102" spans="1:3" x14ac:dyDescent="0.25">
      <c r="A102" s="17" t="s">
        <v>111</v>
      </c>
      <c r="B102" s="24"/>
      <c r="C102" s="72"/>
    </row>
    <row r="103" spans="1:3" x14ac:dyDescent="0.25">
      <c r="A103" s="30" t="s">
        <v>18</v>
      </c>
      <c r="B103" s="12">
        <v>0</v>
      </c>
      <c r="C103" s="72"/>
    </row>
    <row r="104" spans="1:3" x14ac:dyDescent="0.25">
      <c r="A104" s="40" t="s">
        <v>50</v>
      </c>
      <c r="B104" s="35">
        <f>SUM(B105+B106+B107+B108+B109+B110)</f>
        <v>8913949.0599999987</v>
      </c>
      <c r="C104" s="72"/>
    </row>
    <row r="105" spans="1:3" x14ac:dyDescent="0.25">
      <c r="A105" s="30" t="s">
        <v>74</v>
      </c>
      <c r="B105" s="12">
        <v>8633125.8200000003</v>
      </c>
      <c r="C105" s="72"/>
    </row>
    <row r="106" spans="1:3" x14ac:dyDescent="0.25">
      <c r="A106" s="30" t="s">
        <v>107</v>
      </c>
      <c r="B106" s="12">
        <v>215896.04</v>
      </c>
      <c r="C106" s="72"/>
    </row>
    <row r="107" spans="1:3" x14ac:dyDescent="0.25">
      <c r="A107" s="30" t="s">
        <v>108</v>
      </c>
      <c r="B107" s="12">
        <v>0</v>
      </c>
      <c r="C107" s="72"/>
    </row>
    <row r="108" spans="1:3" x14ac:dyDescent="0.25">
      <c r="A108" s="30" t="s">
        <v>75</v>
      </c>
      <c r="B108" s="12">
        <v>0</v>
      </c>
      <c r="C108" s="72"/>
    </row>
    <row r="109" spans="1:3" x14ac:dyDescent="0.25">
      <c r="A109" s="30" t="s">
        <v>76</v>
      </c>
      <c r="B109" s="12">
        <v>965</v>
      </c>
      <c r="C109" s="72"/>
    </row>
    <row r="110" spans="1:3" x14ac:dyDescent="0.25">
      <c r="A110" s="30" t="s">
        <v>77</v>
      </c>
      <c r="B110" s="12">
        <v>63962.2</v>
      </c>
      <c r="C110" s="72"/>
    </row>
    <row r="111" spans="1:3" x14ac:dyDescent="0.25">
      <c r="A111" s="40" t="s">
        <v>51</v>
      </c>
      <c r="B111" s="35">
        <f>SUM(B112+B113+B114+B115)</f>
        <v>3110443.2</v>
      </c>
      <c r="C111" s="72"/>
    </row>
    <row r="112" spans="1:3" x14ac:dyDescent="0.25">
      <c r="A112" s="30" t="s">
        <v>78</v>
      </c>
      <c r="B112" s="12">
        <v>633449.35</v>
      </c>
      <c r="C112" s="72"/>
    </row>
    <row r="113" spans="1:3" x14ac:dyDescent="0.25">
      <c r="A113" s="30" t="s">
        <v>109</v>
      </c>
      <c r="B113" s="12">
        <v>2223849.14</v>
      </c>
      <c r="C113" s="72"/>
    </row>
    <row r="114" spans="1:3" x14ac:dyDescent="0.25">
      <c r="A114" s="30" t="s">
        <v>110</v>
      </c>
      <c r="B114" s="12">
        <v>12508.12</v>
      </c>
      <c r="C114" s="72"/>
    </row>
    <row r="115" spans="1:3" x14ac:dyDescent="0.25">
      <c r="A115" s="30" t="s">
        <v>81</v>
      </c>
      <c r="B115" s="12">
        <v>240636.59</v>
      </c>
      <c r="C115" s="72"/>
    </row>
    <row r="116" spans="1:3" x14ac:dyDescent="0.25">
      <c r="A116" s="31" t="s">
        <v>23</v>
      </c>
      <c r="B116" s="29">
        <f>SUM(B104+B111)</f>
        <v>12024392.259999998</v>
      </c>
      <c r="C116" s="72"/>
    </row>
    <row r="117" spans="1:3" x14ac:dyDescent="0.25">
      <c r="A117" t="s">
        <v>36</v>
      </c>
      <c r="B117" s="1"/>
      <c r="C117" s="70"/>
    </row>
    <row r="118" spans="1:3" ht="15.75" thickBot="1" x14ac:dyDescent="0.3">
      <c r="A118" s="25" t="s">
        <v>19</v>
      </c>
      <c r="B118" s="26"/>
      <c r="C118" s="70"/>
    </row>
    <row r="119" spans="1:3" ht="15.75" thickBot="1" x14ac:dyDescent="0.3">
      <c r="A119" s="28" t="s">
        <v>83</v>
      </c>
      <c r="B119" s="68">
        <v>77372.639999999999</v>
      </c>
      <c r="C119" s="70"/>
    </row>
    <row r="120" spans="1:3" x14ac:dyDescent="0.25">
      <c r="A120" s="28" t="s">
        <v>56</v>
      </c>
      <c r="B120" s="29">
        <v>0</v>
      </c>
      <c r="C120" s="70"/>
    </row>
    <row r="121" spans="1:3" x14ac:dyDescent="0.25">
      <c r="A121" s="28" t="s">
        <v>112</v>
      </c>
      <c r="B121" s="29">
        <v>0</v>
      </c>
      <c r="C121" s="70"/>
    </row>
    <row r="122" spans="1:3" x14ac:dyDescent="0.25">
      <c r="A122" s="25" t="s">
        <v>20</v>
      </c>
      <c r="B122" s="27">
        <f>B119+B120+B121</f>
        <v>77372.639999999999</v>
      </c>
    </row>
    <row r="123" spans="1:3" ht="19.149999999999999" customHeight="1" x14ac:dyDescent="0.25">
      <c r="A123" s="81" t="s">
        <v>57</v>
      </c>
      <c r="B123" s="82"/>
    </row>
    <row r="124" spans="1:3" ht="15.4" customHeight="1" x14ac:dyDescent="0.25">
      <c r="A124" s="39"/>
      <c r="B124" s="38"/>
    </row>
    <row r="125" spans="1:3" ht="15.75" customHeight="1" x14ac:dyDescent="0.25">
      <c r="A125" s="16" t="s">
        <v>84</v>
      </c>
      <c r="B125" s="15" t="s">
        <v>113</v>
      </c>
    </row>
  </sheetData>
  <mergeCells count="11">
    <mergeCell ref="A1:B1"/>
    <mergeCell ref="A2:B7"/>
    <mergeCell ref="A8:B9"/>
    <mergeCell ref="A10:B10"/>
    <mergeCell ref="A12:B12"/>
    <mergeCell ref="A123:B123"/>
    <mergeCell ref="A14:B14"/>
    <mergeCell ref="A22:B22"/>
    <mergeCell ref="B23:B24"/>
    <mergeCell ref="A101:B101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A9D1-523A-43A0-840E-B18809AA69E2}">
  <sheetPr>
    <tabColor rgb="FF00B0F0"/>
    <pageSetUpPr fitToPage="1"/>
  </sheetPr>
  <dimension ref="A1:C165"/>
  <sheetViews>
    <sheetView showGridLines="0" topLeftCell="A88" zoomScale="90" zoomScaleNormal="90" zoomScaleSheetLayoutView="70" zoomScalePageLayoutView="70" workbookViewId="0">
      <selection activeCell="A138" sqref="A138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168</v>
      </c>
      <c r="B16" s="59"/>
      <c r="C16" s="70"/>
    </row>
    <row r="17" spans="1:3" x14ac:dyDescent="0.25">
      <c r="A17" s="76" t="s">
        <v>169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166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SUM(B28:B37)</f>
        <v>362861.48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362861.48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30" t="s">
        <v>170</v>
      </c>
      <c r="B35" s="12">
        <v>0</v>
      </c>
      <c r="C35" s="72"/>
    </row>
    <row r="36" spans="1:3" x14ac:dyDescent="0.25">
      <c r="A36" s="30" t="s">
        <v>175</v>
      </c>
      <c r="B36" s="12">
        <v>0</v>
      </c>
      <c r="C36" s="72"/>
    </row>
    <row r="37" spans="1:3" x14ac:dyDescent="0.25">
      <c r="A37" s="30" t="s">
        <v>174</v>
      </c>
      <c r="B37" s="12">
        <v>0</v>
      </c>
      <c r="C37" s="72"/>
    </row>
    <row r="38" spans="1:3" x14ac:dyDescent="0.25">
      <c r="A38" s="40" t="s">
        <v>53</v>
      </c>
      <c r="B38" s="35">
        <f>SUM(B39:B46)</f>
        <v>7506615.0699999994</v>
      </c>
      <c r="C38" s="72"/>
    </row>
    <row r="39" spans="1:3" x14ac:dyDescent="0.25">
      <c r="A39" s="30" t="s">
        <v>65</v>
      </c>
      <c r="B39" s="12">
        <v>4045484.57</v>
      </c>
      <c r="C39" s="72"/>
    </row>
    <row r="40" spans="1:3" x14ac:dyDescent="0.25">
      <c r="A40" s="30" t="s">
        <v>95</v>
      </c>
      <c r="B40" s="12">
        <v>3385696.32</v>
      </c>
      <c r="C40" s="72"/>
    </row>
    <row r="41" spans="1:3" x14ac:dyDescent="0.25">
      <c r="A41" s="30" t="s">
        <v>96</v>
      </c>
      <c r="B41" s="12">
        <v>12996.3</v>
      </c>
      <c r="C41" s="72"/>
    </row>
    <row r="42" spans="1:3" x14ac:dyDescent="0.25">
      <c r="A42" s="30" t="s">
        <v>80</v>
      </c>
      <c r="B42" s="12">
        <v>34.020000000000003</v>
      </c>
      <c r="C42" s="72"/>
    </row>
    <row r="43" spans="1:3" x14ac:dyDescent="0.25">
      <c r="A43" s="30" t="s">
        <v>133</v>
      </c>
      <c r="B43" s="12">
        <v>62403.86</v>
      </c>
      <c r="C43" s="72"/>
    </row>
    <row r="44" spans="1:3" x14ac:dyDescent="0.25">
      <c r="A44" s="30" t="s">
        <v>171</v>
      </c>
      <c r="B44" s="12">
        <v>0</v>
      </c>
      <c r="C44" s="72"/>
    </row>
    <row r="45" spans="1:3" x14ac:dyDescent="0.25">
      <c r="A45" s="30" t="s">
        <v>172</v>
      </c>
      <c r="B45" s="12">
        <v>0</v>
      </c>
      <c r="C45" s="72"/>
    </row>
    <row r="46" spans="1:3" x14ac:dyDescent="0.25">
      <c r="A46" s="30" t="s">
        <v>173</v>
      </c>
      <c r="B46" s="12">
        <v>0</v>
      </c>
      <c r="C46" s="72"/>
    </row>
    <row r="47" spans="1:3" x14ac:dyDescent="0.25">
      <c r="A47" s="37" t="s">
        <v>49</v>
      </c>
      <c r="B47" s="29">
        <f>SUM(B26+B27+B38)</f>
        <v>7869476.5499999989</v>
      </c>
      <c r="C47" s="72"/>
    </row>
    <row r="48" spans="1:3" x14ac:dyDescent="0.25">
      <c r="A48" s="17" t="s">
        <v>4</v>
      </c>
      <c r="B48" s="17"/>
      <c r="C48" s="10"/>
    </row>
    <row r="49" spans="1:3" x14ac:dyDescent="0.25">
      <c r="A49" s="41" t="s">
        <v>37</v>
      </c>
      <c r="B49" s="44">
        <f>SUM(B50+B52+B51)</f>
        <v>9308199.3200000003</v>
      </c>
      <c r="C49" s="11"/>
    </row>
    <row r="50" spans="1:3" x14ac:dyDescent="0.25">
      <c r="A50" s="30" t="s">
        <v>184</v>
      </c>
      <c r="B50" s="64">
        <v>9219479.9100000001</v>
      </c>
      <c r="C50" s="11"/>
    </row>
    <row r="51" spans="1:3" x14ac:dyDescent="0.25">
      <c r="A51" s="30" t="s">
        <v>185</v>
      </c>
      <c r="B51" s="64">
        <v>81869.41</v>
      </c>
      <c r="C51" s="11"/>
    </row>
    <row r="52" spans="1:3" ht="15.4" customHeight="1" x14ac:dyDescent="0.25">
      <c r="A52" s="41" t="s">
        <v>38</v>
      </c>
      <c r="B52" s="50">
        <v>6850</v>
      </c>
      <c r="C52" s="11"/>
    </row>
    <row r="53" spans="1:3" x14ac:dyDescent="0.25">
      <c r="A53" s="42" t="s">
        <v>41</v>
      </c>
      <c r="B53" s="35">
        <f>SUM(B54+B55+B56+B57+B58+B62+B59+B60+B61)</f>
        <v>73994.34</v>
      </c>
      <c r="C53" s="11"/>
    </row>
    <row r="54" spans="1:3" x14ac:dyDescent="0.25">
      <c r="A54" s="30" t="s">
        <v>90</v>
      </c>
      <c r="B54" s="47">
        <v>11938.63</v>
      </c>
      <c r="C54" s="11"/>
    </row>
    <row r="55" spans="1:3" x14ac:dyDescent="0.25">
      <c r="A55" s="30" t="s">
        <v>93</v>
      </c>
      <c r="B55" s="47">
        <v>28412.66</v>
      </c>
      <c r="C55" s="11"/>
    </row>
    <row r="56" spans="1:3" x14ac:dyDescent="0.25">
      <c r="A56" s="30" t="s">
        <v>94</v>
      </c>
      <c r="B56" s="47">
        <v>112.17</v>
      </c>
      <c r="C56" s="11"/>
    </row>
    <row r="57" spans="1:3" x14ac:dyDescent="0.25">
      <c r="A57" s="30" t="s">
        <v>66</v>
      </c>
      <c r="B57" s="47">
        <v>0.28000000000000003</v>
      </c>
      <c r="C57" s="11"/>
    </row>
    <row r="58" spans="1:3" x14ac:dyDescent="0.25">
      <c r="A58" s="30" t="s">
        <v>134</v>
      </c>
      <c r="B58" s="12">
        <v>520.47</v>
      </c>
      <c r="C58" s="72"/>
    </row>
    <row r="59" spans="1:3" x14ac:dyDescent="0.25">
      <c r="A59" s="30" t="s">
        <v>135</v>
      </c>
      <c r="B59" s="47">
        <v>0</v>
      </c>
      <c r="C59" s="72"/>
    </row>
    <row r="60" spans="1:3" x14ac:dyDescent="0.25">
      <c r="A60" s="30" t="s">
        <v>186</v>
      </c>
      <c r="B60" s="47">
        <v>31966.98</v>
      </c>
      <c r="C60" s="72"/>
    </row>
    <row r="61" spans="1:3" x14ac:dyDescent="0.25">
      <c r="A61" s="30" t="s">
        <v>187</v>
      </c>
      <c r="B61" s="47">
        <v>437.83</v>
      </c>
      <c r="C61" s="72"/>
    </row>
    <row r="62" spans="1:3" x14ac:dyDescent="0.25">
      <c r="A62" s="30" t="s">
        <v>188</v>
      </c>
      <c r="B62" s="47">
        <v>605.32000000000005</v>
      </c>
      <c r="C62" s="11"/>
    </row>
    <row r="63" spans="1:3" x14ac:dyDescent="0.25">
      <c r="A63" s="42" t="s">
        <v>31</v>
      </c>
      <c r="B63" s="35">
        <f>SUM(B64+B65+B66+B67+B68+B69)</f>
        <v>3006757.33</v>
      </c>
      <c r="C63" s="11"/>
    </row>
    <row r="64" spans="1:3" x14ac:dyDescent="0.25">
      <c r="A64" s="42" t="s">
        <v>35</v>
      </c>
      <c r="B64" s="35">
        <v>0</v>
      </c>
      <c r="C64" s="11"/>
    </row>
    <row r="65" spans="1:3" x14ac:dyDescent="0.25">
      <c r="A65" s="51" t="s">
        <v>55</v>
      </c>
      <c r="B65" s="12">
        <v>0</v>
      </c>
      <c r="C65" s="11"/>
    </row>
    <row r="66" spans="1:3" x14ac:dyDescent="0.25">
      <c r="A66" s="36" t="s">
        <v>67</v>
      </c>
      <c r="B66" s="47">
        <v>54.19</v>
      </c>
      <c r="C66" s="11"/>
    </row>
    <row r="67" spans="1:3" x14ac:dyDescent="0.25">
      <c r="A67" s="36" t="s">
        <v>97</v>
      </c>
      <c r="B67" s="47">
        <v>0</v>
      </c>
      <c r="C67" s="11"/>
    </row>
    <row r="68" spans="1:3" x14ac:dyDescent="0.25">
      <c r="A68" s="36" t="s">
        <v>98</v>
      </c>
      <c r="B68" s="47">
        <v>3006703.14</v>
      </c>
      <c r="C68" s="11"/>
    </row>
    <row r="69" spans="1:3" x14ac:dyDescent="0.25">
      <c r="A69" s="36" t="s">
        <v>124</v>
      </c>
      <c r="B69" s="47">
        <v>0</v>
      </c>
      <c r="C69" s="11"/>
    </row>
    <row r="70" spans="1:3" x14ac:dyDescent="0.25">
      <c r="A70" s="34" t="s">
        <v>42</v>
      </c>
      <c r="B70" s="29">
        <f>SUM(B49+B53+B63)</f>
        <v>12388950.99</v>
      </c>
      <c r="C70" s="73"/>
    </row>
    <row r="71" spans="1:3" x14ac:dyDescent="0.25">
      <c r="A71" s="60" t="s">
        <v>5</v>
      </c>
      <c r="B71" s="20"/>
      <c r="C71" s="73"/>
    </row>
    <row r="72" spans="1:3" x14ac:dyDescent="0.25">
      <c r="A72" s="75" t="s">
        <v>39</v>
      </c>
      <c r="B72" s="35">
        <f>SUM(B73+B74+B75+B76+B81+B77+B78+B79+B80)</f>
        <v>17401170.780000001</v>
      </c>
      <c r="C72" s="73"/>
    </row>
    <row r="73" spans="1:3" x14ac:dyDescent="0.25">
      <c r="A73" s="30" t="s">
        <v>101</v>
      </c>
      <c r="B73" s="50">
        <v>8155735.9400000004</v>
      </c>
      <c r="C73" s="73"/>
    </row>
    <row r="74" spans="1:3" x14ac:dyDescent="0.25">
      <c r="A74" s="30" t="s">
        <v>102</v>
      </c>
      <c r="B74" s="50">
        <v>0</v>
      </c>
      <c r="C74" s="73"/>
    </row>
    <row r="75" spans="1:3" x14ac:dyDescent="0.25">
      <c r="A75" s="30" t="s">
        <v>104</v>
      </c>
      <c r="B75" s="50">
        <v>0</v>
      </c>
      <c r="C75" s="73"/>
    </row>
    <row r="76" spans="1:3" x14ac:dyDescent="0.25">
      <c r="A76" s="30" t="s">
        <v>116</v>
      </c>
      <c r="B76" s="47">
        <v>0</v>
      </c>
      <c r="C76" s="11"/>
    </row>
    <row r="77" spans="1:3" x14ac:dyDescent="0.25">
      <c r="A77" s="30" t="s">
        <v>117</v>
      </c>
      <c r="B77" s="50">
        <v>0</v>
      </c>
      <c r="C77" s="11"/>
    </row>
    <row r="78" spans="1:3" x14ac:dyDescent="0.25">
      <c r="A78" s="30" t="s">
        <v>146</v>
      </c>
      <c r="B78" s="50">
        <v>0</v>
      </c>
      <c r="C78" s="11"/>
    </row>
    <row r="79" spans="1:3" x14ac:dyDescent="0.25">
      <c r="A79" s="30" t="s">
        <v>189</v>
      </c>
      <c r="B79" s="50">
        <v>9245433.3399999999</v>
      </c>
      <c r="C79" s="11"/>
    </row>
    <row r="80" spans="1:3" x14ac:dyDescent="0.25">
      <c r="A80" s="30" t="s">
        <v>190</v>
      </c>
      <c r="B80" s="50">
        <v>1.5</v>
      </c>
      <c r="C80" s="11"/>
    </row>
    <row r="81" spans="1:3" x14ac:dyDescent="0.25">
      <c r="A81" s="30" t="s">
        <v>191</v>
      </c>
      <c r="B81" s="50">
        <v>0</v>
      </c>
      <c r="C81" s="73"/>
    </row>
    <row r="82" spans="1:3" x14ac:dyDescent="0.25">
      <c r="A82" s="52" t="s">
        <v>28</v>
      </c>
      <c r="B82" s="35">
        <v>0</v>
      </c>
      <c r="C82" s="73"/>
    </row>
    <row r="83" spans="1:3" x14ac:dyDescent="0.25">
      <c r="A83" s="53" t="s">
        <v>43</v>
      </c>
      <c r="B83" s="29">
        <f>SUM(B72+B82)</f>
        <v>17401170.780000001</v>
      </c>
      <c r="C83" s="73"/>
    </row>
    <row r="84" spans="1:3" x14ac:dyDescent="0.25">
      <c r="A84" s="21" t="s">
        <v>6</v>
      </c>
      <c r="B84" s="22"/>
      <c r="C84" s="71"/>
    </row>
    <row r="85" spans="1:3" x14ac:dyDescent="0.25">
      <c r="A85" s="61" t="s">
        <v>40</v>
      </c>
      <c r="B85" s="54">
        <f>SUM(B86+B87+B88+B89+B94+B90+B91+B92+B93)</f>
        <v>16381250.9</v>
      </c>
      <c r="C85" s="71"/>
    </row>
    <row r="86" spans="1:3" x14ac:dyDescent="0.25">
      <c r="A86" s="30" t="s">
        <v>99</v>
      </c>
      <c r="B86" s="55">
        <v>4719559.1100000003</v>
      </c>
      <c r="C86" s="71"/>
    </row>
    <row r="87" spans="1:3" x14ac:dyDescent="0.25">
      <c r="A87" s="30" t="s">
        <v>100</v>
      </c>
      <c r="B87" s="55">
        <v>60248.47</v>
      </c>
      <c r="C87" s="71"/>
    </row>
    <row r="88" spans="1:3" x14ac:dyDescent="0.25">
      <c r="A88" s="30" t="s">
        <v>105</v>
      </c>
      <c r="B88" s="55">
        <v>0</v>
      </c>
      <c r="C88" s="71"/>
    </row>
    <row r="89" spans="1:3" x14ac:dyDescent="0.25">
      <c r="A89" s="30" t="s">
        <v>118</v>
      </c>
      <c r="B89" s="47">
        <v>0</v>
      </c>
      <c r="C89" s="11"/>
    </row>
    <row r="90" spans="1:3" x14ac:dyDescent="0.25">
      <c r="A90" s="30" t="s">
        <v>119</v>
      </c>
      <c r="B90" s="47">
        <v>0</v>
      </c>
      <c r="C90" s="11"/>
    </row>
    <row r="91" spans="1:3" x14ac:dyDescent="0.25">
      <c r="A91" s="30" t="s">
        <v>147</v>
      </c>
      <c r="B91" s="47">
        <v>0</v>
      </c>
      <c r="C91" s="11"/>
    </row>
    <row r="92" spans="1:3" x14ac:dyDescent="0.25">
      <c r="A92" s="30" t="s">
        <v>192</v>
      </c>
      <c r="B92" s="47">
        <v>11219479.91</v>
      </c>
      <c r="C92" s="11"/>
    </row>
    <row r="93" spans="1:3" x14ac:dyDescent="0.25">
      <c r="A93" s="30" t="s">
        <v>193</v>
      </c>
      <c r="B93" s="47">
        <v>81869.41</v>
      </c>
      <c r="C93" s="11"/>
    </row>
    <row r="94" spans="1:3" x14ac:dyDescent="0.25">
      <c r="A94" s="30" t="s">
        <v>194</v>
      </c>
      <c r="B94" s="55">
        <v>300094</v>
      </c>
      <c r="C94" s="71"/>
    </row>
    <row r="95" spans="1:3" x14ac:dyDescent="0.25">
      <c r="A95" s="62" t="s">
        <v>54</v>
      </c>
      <c r="B95" s="56">
        <v>0</v>
      </c>
      <c r="C95" s="71"/>
    </row>
    <row r="96" spans="1:3" x14ac:dyDescent="0.25">
      <c r="A96" s="62" t="s">
        <v>79</v>
      </c>
      <c r="B96" s="56">
        <v>8596.83</v>
      </c>
      <c r="C96" s="71"/>
    </row>
    <row r="97" spans="1:3" x14ac:dyDescent="0.25">
      <c r="A97" s="62" t="s">
        <v>82</v>
      </c>
      <c r="B97" s="56">
        <v>0</v>
      </c>
      <c r="C97" s="71"/>
    </row>
    <row r="98" spans="1:3" x14ac:dyDescent="0.25">
      <c r="A98" s="63" t="s">
        <v>44</v>
      </c>
      <c r="B98" s="57">
        <f>B85+B95</f>
        <v>16381250.9</v>
      </c>
      <c r="C98" s="71"/>
    </row>
    <row r="99" spans="1:3" x14ac:dyDescent="0.25">
      <c r="A99" s="19" t="s">
        <v>7</v>
      </c>
      <c r="B99" s="23"/>
      <c r="C99" s="71"/>
    </row>
    <row r="100" spans="1:3" x14ac:dyDescent="0.25">
      <c r="A100" s="19" t="s">
        <v>8</v>
      </c>
      <c r="B100" s="65">
        <f>SUM(B101+B102+B103+B104+B105+B110+B109)</f>
        <v>9104810.9399999995</v>
      </c>
      <c r="C100" s="10"/>
    </row>
    <row r="101" spans="1:3" x14ac:dyDescent="0.25">
      <c r="A101" s="43" t="s">
        <v>9</v>
      </c>
      <c r="B101" s="64">
        <v>2937926.3</v>
      </c>
      <c r="C101" s="11"/>
    </row>
    <row r="102" spans="1:3" x14ac:dyDescent="0.25">
      <c r="A102" s="45" t="s">
        <v>10</v>
      </c>
      <c r="B102" s="64">
        <v>3884542.14</v>
      </c>
      <c r="C102" s="11"/>
    </row>
    <row r="103" spans="1:3" x14ac:dyDescent="0.25">
      <c r="A103" s="45" t="s">
        <v>11</v>
      </c>
      <c r="B103" s="64">
        <v>1899868.46</v>
      </c>
      <c r="C103" s="11"/>
    </row>
    <row r="104" spans="1:3" x14ac:dyDescent="0.25">
      <c r="A104" s="43" t="s">
        <v>12</v>
      </c>
      <c r="B104" s="64">
        <v>0</v>
      </c>
      <c r="C104" s="11"/>
    </row>
    <row r="105" spans="1:3" x14ac:dyDescent="0.25">
      <c r="A105" s="43" t="s">
        <v>13</v>
      </c>
      <c r="B105" s="64">
        <v>378983.55</v>
      </c>
      <c r="C105" s="11"/>
    </row>
    <row r="106" spans="1:3" x14ac:dyDescent="0.25">
      <c r="A106" s="43" t="s">
        <v>14</v>
      </c>
      <c r="B106" s="44">
        <f>SUM(B107+B108)</f>
        <v>1231593.97</v>
      </c>
      <c r="C106" s="11"/>
    </row>
    <row r="107" spans="1:3" x14ac:dyDescent="0.25">
      <c r="A107" s="46" t="s">
        <v>33</v>
      </c>
      <c r="B107" s="47">
        <v>1223434.18</v>
      </c>
      <c r="C107" s="11"/>
    </row>
    <row r="108" spans="1:3" x14ac:dyDescent="0.25">
      <c r="A108" s="46" t="s">
        <v>34</v>
      </c>
      <c r="B108" s="47">
        <v>8159.79</v>
      </c>
      <c r="C108" s="11"/>
    </row>
    <row r="109" spans="1:3" x14ac:dyDescent="0.25">
      <c r="A109" s="46" t="s">
        <v>125</v>
      </c>
      <c r="B109" s="47">
        <v>3490.49</v>
      </c>
      <c r="C109" s="11"/>
    </row>
    <row r="110" spans="1:3" x14ac:dyDescent="0.25">
      <c r="A110" s="46" t="s">
        <v>159</v>
      </c>
      <c r="B110" s="47">
        <v>0</v>
      </c>
      <c r="C110" s="11"/>
    </row>
    <row r="111" spans="1:3" ht="30" x14ac:dyDescent="0.25">
      <c r="A111" s="43" t="s">
        <v>15</v>
      </c>
      <c r="B111" s="44">
        <v>0</v>
      </c>
      <c r="C111" s="11"/>
    </row>
    <row r="112" spans="1:3" x14ac:dyDescent="0.25">
      <c r="A112" s="43" t="s">
        <v>32</v>
      </c>
      <c r="B112" s="44">
        <f>SUM(B113+B114+B115+B116+B117+B121+B118+B119)</f>
        <v>3291752.12</v>
      </c>
      <c r="C112" s="11"/>
    </row>
    <row r="113" spans="1:3" x14ac:dyDescent="0.25">
      <c r="A113" s="32" t="s">
        <v>68</v>
      </c>
      <c r="B113" s="47">
        <v>11335.57</v>
      </c>
      <c r="C113" s="11"/>
    </row>
    <row r="114" spans="1:3" x14ac:dyDescent="0.25">
      <c r="A114" s="32" t="s">
        <v>69</v>
      </c>
      <c r="B114" s="47">
        <v>205956.59</v>
      </c>
      <c r="C114" s="11"/>
    </row>
    <row r="115" spans="1:3" x14ac:dyDescent="0.25">
      <c r="A115" s="32" t="s">
        <v>70</v>
      </c>
      <c r="B115" s="47">
        <v>68637.009999999995</v>
      </c>
      <c r="C115" s="11"/>
    </row>
    <row r="116" spans="1:3" x14ac:dyDescent="0.25">
      <c r="A116" s="32" t="s">
        <v>71</v>
      </c>
      <c r="B116" s="47">
        <v>1416.64</v>
      </c>
      <c r="C116" s="11"/>
    </row>
    <row r="117" spans="1:3" x14ac:dyDescent="0.25">
      <c r="A117" s="32" t="s">
        <v>72</v>
      </c>
      <c r="B117" s="47">
        <v>2567.04</v>
      </c>
      <c r="C117" s="11"/>
    </row>
    <row r="118" spans="1:3" x14ac:dyDescent="0.25">
      <c r="A118" s="32" t="s">
        <v>129</v>
      </c>
      <c r="B118" s="47">
        <v>3001839.27</v>
      </c>
      <c r="C118" s="11"/>
    </row>
    <row r="119" spans="1:3" x14ac:dyDescent="0.25">
      <c r="A119" s="32" t="s">
        <v>128</v>
      </c>
      <c r="B119" s="47">
        <v>0</v>
      </c>
      <c r="C119" s="11"/>
    </row>
    <row r="120" spans="1:3" x14ac:dyDescent="0.25">
      <c r="A120" s="32" t="s">
        <v>130</v>
      </c>
      <c r="B120" s="47">
        <v>0</v>
      </c>
      <c r="C120" s="11"/>
    </row>
    <row r="121" spans="1:3" x14ac:dyDescent="0.25">
      <c r="A121" s="32" t="s">
        <v>148</v>
      </c>
      <c r="B121" s="47">
        <v>0</v>
      </c>
      <c r="C121" s="11"/>
    </row>
    <row r="122" spans="1:3" x14ac:dyDescent="0.25">
      <c r="A122" s="31" t="s">
        <v>73</v>
      </c>
      <c r="B122" s="66">
        <f>SUM(B100,B112+B106)</f>
        <v>13628157.029999999</v>
      </c>
      <c r="C122" s="11"/>
    </row>
    <row r="123" spans="1:3" x14ac:dyDescent="0.25">
      <c r="A123" s="19" t="s">
        <v>16</v>
      </c>
      <c r="B123" s="19"/>
      <c r="C123" s="73"/>
    </row>
    <row r="124" spans="1:3" x14ac:dyDescent="0.25">
      <c r="A124" s="32" t="s">
        <v>30</v>
      </c>
      <c r="B124" s="12">
        <v>0</v>
      </c>
      <c r="C124" s="73"/>
    </row>
    <row r="125" spans="1:3" x14ac:dyDescent="0.25">
      <c r="A125" s="31" t="s">
        <v>22</v>
      </c>
      <c r="B125" s="29">
        <f>SUM(B124:B124)</f>
        <v>0</v>
      </c>
      <c r="C125" s="71"/>
    </row>
    <row r="126" spans="1:3" ht="14.25" customHeight="1" x14ac:dyDescent="0.25">
      <c r="A126" s="31" t="s">
        <v>45</v>
      </c>
      <c r="B126" s="29">
        <f>B122+B125</f>
        <v>13628157.029999999</v>
      </c>
      <c r="C126" s="71"/>
    </row>
    <row r="127" spans="1:3" x14ac:dyDescent="0.25">
      <c r="A127" s="31"/>
      <c r="B127" s="33"/>
      <c r="C127" s="71"/>
    </row>
    <row r="128" spans="1:3" x14ac:dyDescent="0.25">
      <c r="A128" s="21" t="s">
        <v>17</v>
      </c>
      <c r="B128" s="22"/>
      <c r="C128" s="71"/>
    </row>
    <row r="129" spans="1:3" x14ac:dyDescent="0.25">
      <c r="A129" s="32" t="s">
        <v>48</v>
      </c>
      <c r="B129" s="12">
        <v>0</v>
      </c>
      <c r="C129" s="73"/>
    </row>
    <row r="130" spans="1:3" x14ac:dyDescent="0.25">
      <c r="A130" s="32" t="s">
        <v>47</v>
      </c>
      <c r="B130" s="12">
        <v>0</v>
      </c>
      <c r="C130" s="70"/>
    </row>
    <row r="131" spans="1:3" x14ac:dyDescent="0.25">
      <c r="A131" s="31" t="s">
        <v>46</v>
      </c>
      <c r="B131" s="29">
        <f>B129+B130</f>
        <v>0</v>
      </c>
      <c r="C131" s="70"/>
    </row>
    <row r="132" spans="1:3" s="13" customFormat="1" ht="14.25" customHeight="1" x14ac:dyDescent="0.25">
      <c r="A132" s="80"/>
      <c r="B132" s="80"/>
      <c r="C132" s="14"/>
    </row>
    <row r="133" spans="1:3" x14ac:dyDescent="0.25">
      <c r="A133" s="17" t="s">
        <v>195</v>
      </c>
      <c r="B133" s="24"/>
      <c r="C133" s="72"/>
    </row>
    <row r="134" spans="1:3" x14ac:dyDescent="0.25">
      <c r="A134" s="30" t="s">
        <v>18</v>
      </c>
      <c r="B134" s="12">
        <v>0</v>
      </c>
      <c r="C134" s="72"/>
    </row>
    <row r="135" spans="1:3" x14ac:dyDescent="0.25">
      <c r="A135" s="40" t="s">
        <v>50</v>
      </c>
      <c r="B135" s="35">
        <f>SUM(B136+B137+B138+B139+B140+B145+B141)</f>
        <v>69580.98</v>
      </c>
      <c r="C135" s="72"/>
    </row>
    <row r="136" spans="1:3" x14ac:dyDescent="0.25">
      <c r="A136" s="30" t="s">
        <v>74</v>
      </c>
      <c r="B136" s="12">
        <v>0</v>
      </c>
      <c r="C136" s="72"/>
    </row>
    <row r="137" spans="1:3" x14ac:dyDescent="0.25">
      <c r="A137" s="30" t="s">
        <v>107</v>
      </c>
      <c r="B137" s="12">
        <v>0</v>
      </c>
      <c r="C137" s="72"/>
    </row>
    <row r="138" spans="1:3" x14ac:dyDescent="0.25">
      <c r="A138" s="30" t="s">
        <v>108</v>
      </c>
      <c r="B138" s="12">
        <v>0</v>
      </c>
      <c r="C138" s="72"/>
    </row>
    <row r="139" spans="1:3" x14ac:dyDescent="0.25">
      <c r="A139" s="30" t="s">
        <v>75</v>
      </c>
      <c r="B139" s="12">
        <v>0</v>
      </c>
      <c r="C139" s="72"/>
    </row>
    <row r="140" spans="1:3" x14ac:dyDescent="0.25">
      <c r="A140" s="30" t="s">
        <v>76</v>
      </c>
      <c r="B140" s="12">
        <v>0</v>
      </c>
      <c r="C140" s="72"/>
    </row>
    <row r="141" spans="1:3" x14ac:dyDescent="0.25">
      <c r="A141" s="30" t="s">
        <v>77</v>
      </c>
      <c r="B141" s="12">
        <v>69580.98</v>
      </c>
      <c r="C141" s="72"/>
    </row>
    <row r="142" spans="1:3" x14ac:dyDescent="0.25">
      <c r="A142" s="30" t="s">
        <v>176</v>
      </c>
      <c r="B142" s="12">
        <v>0</v>
      </c>
      <c r="C142" s="72"/>
    </row>
    <row r="143" spans="1:3" x14ac:dyDescent="0.25">
      <c r="A143" s="30" t="s">
        <v>177</v>
      </c>
      <c r="B143" s="12">
        <v>0</v>
      </c>
      <c r="C143" s="72"/>
    </row>
    <row r="144" spans="1:3" x14ac:dyDescent="0.25">
      <c r="A144" s="30" t="s">
        <v>178</v>
      </c>
      <c r="B144" s="12">
        <v>0</v>
      </c>
      <c r="C144" s="72"/>
    </row>
    <row r="145" spans="1:3" x14ac:dyDescent="0.25">
      <c r="A145" s="30" t="s">
        <v>179</v>
      </c>
      <c r="B145" s="12">
        <v>0</v>
      </c>
      <c r="C145" s="72"/>
    </row>
    <row r="146" spans="1:3" x14ac:dyDescent="0.25">
      <c r="A146" s="40" t="s">
        <v>51</v>
      </c>
      <c r="B146" s="35">
        <f>SUM(B147+B148+B149+B154+B150+B151+B152+B153)</f>
        <v>6552092.7000000002</v>
      </c>
      <c r="C146" s="72"/>
    </row>
    <row r="147" spans="1:3" x14ac:dyDescent="0.25">
      <c r="A147" s="30" t="s">
        <v>78</v>
      </c>
      <c r="B147" s="12">
        <v>612649.54</v>
      </c>
      <c r="C147" s="72"/>
    </row>
    <row r="148" spans="1:3" x14ac:dyDescent="0.25">
      <c r="A148" s="30" t="s">
        <v>109</v>
      </c>
      <c r="B148" s="12">
        <v>3474357.45</v>
      </c>
      <c r="C148" s="72"/>
    </row>
    <row r="149" spans="1:3" x14ac:dyDescent="0.25">
      <c r="A149" s="30" t="s">
        <v>110</v>
      </c>
      <c r="B149" s="12">
        <v>13108.47</v>
      </c>
      <c r="C149" s="72"/>
    </row>
    <row r="150" spans="1:3" x14ac:dyDescent="0.25">
      <c r="A150" s="30" t="s">
        <v>81</v>
      </c>
      <c r="B150" s="12">
        <v>34.299999999999997</v>
      </c>
      <c r="C150" s="72"/>
    </row>
    <row r="151" spans="1:3" x14ac:dyDescent="0.25">
      <c r="A151" s="30" t="s">
        <v>137</v>
      </c>
      <c r="B151" s="12">
        <v>62924.33</v>
      </c>
      <c r="C151" s="72"/>
    </row>
    <row r="152" spans="1:3" x14ac:dyDescent="0.25">
      <c r="A152" s="30" t="s">
        <v>180</v>
      </c>
      <c r="B152" s="12">
        <v>2006013.55</v>
      </c>
      <c r="C152" s="72"/>
    </row>
    <row r="153" spans="1:3" x14ac:dyDescent="0.25">
      <c r="A153" s="30" t="s">
        <v>181</v>
      </c>
      <c r="B153" s="12">
        <v>82305.740000000005</v>
      </c>
      <c r="C153" s="72"/>
    </row>
    <row r="154" spans="1:3" x14ac:dyDescent="0.25">
      <c r="A154" s="30" t="s">
        <v>182</v>
      </c>
      <c r="B154" s="12">
        <v>300699.32</v>
      </c>
      <c r="C154" s="72"/>
    </row>
    <row r="155" spans="1:3" x14ac:dyDescent="0.25">
      <c r="A155" s="31" t="s">
        <v>23</v>
      </c>
      <c r="B155" s="29">
        <f>SUM(B135+B146)</f>
        <v>6621673.6800000006</v>
      </c>
      <c r="C155" s="72"/>
    </row>
    <row r="156" spans="1:3" x14ac:dyDescent="0.25">
      <c r="A156" t="s">
        <v>36</v>
      </c>
      <c r="B156" s="1"/>
      <c r="C156" s="70"/>
    </row>
    <row r="157" spans="1:3" ht="15.75" thickBot="1" x14ac:dyDescent="0.3">
      <c r="A157" s="25" t="s">
        <v>19</v>
      </c>
      <c r="B157" s="26"/>
      <c r="C157" s="70"/>
    </row>
    <row r="158" spans="1:3" ht="15.75" thickBot="1" x14ac:dyDescent="0.3">
      <c r="A158" s="28" t="s">
        <v>183</v>
      </c>
      <c r="B158" s="68">
        <v>81704.44</v>
      </c>
      <c r="C158" s="70"/>
    </row>
    <row r="159" spans="1:3" x14ac:dyDescent="0.25">
      <c r="A159" s="28" t="s">
        <v>56</v>
      </c>
      <c r="B159" s="29">
        <v>0</v>
      </c>
      <c r="C159" s="70"/>
    </row>
    <row r="160" spans="1:3" x14ac:dyDescent="0.25">
      <c r="A160" s="28" t="s">
        <v>112</v>
      </c>
      <c r="B160" s="29">
        <v>0</v>
      </c>
      <c r="C160" s="70"/>
    </row>
    <row r="161" spans="1:3" x14ac:dyDescent="0.25">
      <c r="A161" s="28" t="s">
        <v>164</v>
      </c>
      <c r="B161" s="29">
        <v>0</v>
      </c>
      <c r="C161" s="70"/>
    </row>
    <row r="162" spans="1:3" x14ac:dyDescent="0.25">
      <c r="A162" s="25" t="s">
        <v>20</v>
      </c>
      <c r="B162" s="27">
        <f>B158+B159+B161</f>
        <v>81704.44</v>
      </c>
    </row>
    <row r="163" spans="1:3" ht="19.149999999999999" customHeight="1" x14ac:dyDescent="0.25">
      <c r="A163" s="81" t="s">
        <v>57</v>
      </c>
      <c r="B163" s="82"/>
    </row>
    <row r="164" spans="1:3" ht="15.4" customHeight="1" x14ac:dyDescent="0.25">
      <c r="A164" s="39"/>
      <c r="B164" s="38"/>
    </row>
    <row r="165" spans="1:3" s="69" customFormat="1" ht="15.75" customHeight="1" x14ac:dyDescent="0.25">
      <c r="A165" s="16" t="s">
        <v>84</v>
      </c>
      <c r="B165" s="15" t="s">
        <v>196</v>
      </c>
    </row>
  </sheetData>
  <mergeCells count="11">
    <mergeCell ref="A17:B17"/>
    <mergeCell ref="A22:B22"/>
    <mergeCell ref="B23:B24"/>
    <mergeCell ref="A132:B132"/>
    <mergeCell ref="A163:B163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767C-0776-4B94-B2C8-FF99B7D29D86}">
  <sheetPr>
    <tabColor rgb="FF00B0F0"/>
    <pageSetUpPr fitToPage="1"/>
  </sheetPr>
  <dimension ref="A1:C143"/>
  <sheetViews>
    <sheetView showGridLines="0" topLeftCell="A76" zoomScale="90" zoomScaleNormal="90" zoomScaleSheetLayoutView="70" zoomScalePageLayoutView="70" workbookViewId="0">
      <selection activeCell="A120" sqref="A120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168</v>
      </c>
      <c r="B16" s="59"/>
      <c r="C16" s="70"/>
    </row>
    <row r="17" spans="1:3" x14ac:dyDescent="0.25">
      <c r="A17" s="76" t="s">
        <v>169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167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871618.22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59337.52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812280.7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40" t="s">
        <v>53</v>
      </c>
      <c r="B35" s="35">
        <f>SUM(B36:B40)</f>
        <v>7638198.9700000007</v>
      </c>
      <c r="C35" s="72"/>
    </row>
    <row r="36" spans="1:3" x14ac:dyDescent="0.25">
      <c r="A36" s="30" t="s">
        <v>65</v>
      </c>
      <c r="B36" s="12">
        <v>2747766.93</v>
      </c>
      <c r="C36" s="72"/>
    </row>
    <row r="37" spans="1:3" x14ac:dyDescent="0.25">
      <c r="A37" s="30" t="s">
        <v>95</v>
      </c>
      <c r="B37" s="12">
        <v>3296248.62</v>
      </c>
      <c r="C37" s="72"/>
    </row>
    <row r="38" spans="1:3" x14ac:dyDescent="0.25">
      <c r="A38" s="30" t="s">
        <v>96</v>
      </c>
      <c r="B38" s="12">
        <v>12875.21</v>
      </c>
      <c r="C38" s="72"/>
    </row>
    <row r="39" spans="1:3" x14ac:dyDescent="0.25">
      <c r="A39" s="30" t="s">
        <v>80</v>
      </c>
      <c r="B39" s="12">
        <v>3.71</v>
      </c>
      <c r="C39" s="72"/>
    </row>
    <row r="40" spans="1:3" x14ac:dyDescent="0.25">
      <c r="A40" s="30" t="s">
        <v>133</v>
      </c>
      <c r="B40" s="12">
        <v>1581304.5</v>
      </c>
      <c r="C40" s="72"/>
    </row>
    <row r="41" spans="1:3" x14ac:dyDescent="0.25">
      <c r="A41" s="37" t="s">
        <v>49</v>
      </c>
      <c r="B41" s="29">
        <f>SUM(B26+B27+B35)</f>
        <v>8509817.1900000013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9415378.2699999996</v>
      </c>
      <c r="C43" s="11"/>
    </row>
    <row r="44" spans="1:3" x14ac:dyDescent="0.25">
      <c r="A44" s="30" t="s">
        <v>152</v>
      </c>
      <c r="B44" s="64">
        <v>9122134.2699999996</v>
      </c>
      <c r="C44" s="11"/>
    </row>
    <row r="45" spans="1:3" ht="15.4" customHeight="1" x14ac:dyDescent="0.25">
      <c r="A45" s="41" t="s">
        <v>38</v>
      </c>
      <c r="B45" s="50">
        <v>293244</v>
      </c>
      <c r="C45" s="11"/>
    </row>
    <row r="46" spans="1:3" x14ac:dyDescent="0.25">
      <c r="A46" s="42" t="s">
        <v>41</v>
      </c>
      <c r="B46" s="35">
        <f>SUM(B47+B48+B49+B50+B51+B52)</f>
        <v>65248.47</v>
      </c>
      <c r="C46" s="11"/>
    </row>
    <row r="47" spans="1:3" x14ac:dyDescent="0.25">
      <c r="A47" s="30" t="s">
        <v>90</v>
      </c>
      <c r="B47" s="47">
        <v>31343.98</v>
      </c>
      <c r="C47" s="11"/>
    </row>
    <row r="48" spans="1:3" x14ac:dyDescent="0.25">
      <c r="A48" s="30" t="s">
        <v>93</v>
      </c>
      <c r="B48" s="47">
        <v>30110.18</v>
      </c>
      <c r="C48" s="11"/>
    </row>
    <row r="49" spans="1:3" x14ac:dyDescent="0.25">
      <c r="A49" s="30" t="s">
        <v>94</v>
      </c>
      <c r="B49" s="47">
        <v>121.09</v>
      </c>
      <c r="C49" s="11"/>
    </row>
    <row r="50" spans="1:3" x14ac:dyDescent="0.25">
      <c r="A50" s="30" t="s">
        <v>66</v>
      </c>
      <c r="B50" s="47">
        <v>0.31</v>
      </c>
      <c r="C50" s="11"/>
    </row>
    <row r="51" spans="1:3" x14ac:dyDescent="0.25">
      <c r="A51" s="30" t="s">
        <v>134</v>
      </c>
      <c r="B51" s="12">
        <v>3672.91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f>SUM(B54+B55+B56+B57+B58+B59)</f>
        <v>20101.91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0</v>
      </c>
      <c r="C56" s="11"/>
    </row>
    <row r="57" spans="1:3" x14ac:dyDescent="0.25">
      <c r="A57" s="36" t="s">
        <v>97</v>
      </c>
      <c r="B57" s="47">
        <v>0</v>
      </c>
      <c r="C57" s="11"/>
    </row>
    <row r="58" spans="1:3" x14ac:dyDescent="0.25">
      <c r="A58" s="36" t="s">
        <v>98</v>
      </c>
      <c r="B58" s="47">
        <v>20101.91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SUM(B43+B46+B53)</f>
        <v>9500728.6500000004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SUM(B63+B64+B65+B66+B68)</f>
        <v>8091261.25</v>
      </c>
      <c r="C62" s="73"/>
    </row>
    <row r="63" spans="1:3" x14ac:dyDescent="0.25">
      <c r="A63" s="30" t="s">
        <v>101</v>
      </c>
      <c r="B63" s="50">
        <v>6569284.6399999997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0</v>
      </c>
      <c r="C67" s="11"/>
    </row>
    <row r="68" spans="1:3" x14ac:dyDescent="0.25">
      <c r="A68" s="30" t="s">
        <v>146</v>
      </c>
      <c r="B68" s="50">
        <v>1521976.61</v>
      </c>
      <c r="C68" s="73"/>
    </row>
    <row r="69" spans="1:3" x14ac:dyDescent="0.25">
      <c r="A69" s="52" t="s">
        <v>28</v>
      </c>
      <c r="B69" s="35">
        <v>0</v>
      </c>
      <c r="C69" s="73"/>
    </row>
    <row r="70" spans="1:3" x14ac:dyDescent="0.25">
      <c r="A70" s="53" t="s">
        <v>43</v>
      </c>
      <c r="B70" s="29">
        <f>SUM(B62+B69)</f>
        <v>8091261.25</v>
      </c>
      <c r="C70" s="73"/>
    </row>
    <row r="71" spans="1:3" x14ac:dyDescent="0.25">
      <c r="A71" s="21" t="s">
        <v>6</v>
      </c>
      <c r="B71" s="22"/>
      <c r="C71" s="71"/>
    </row>
    <row r="72" spans="1:3" x14ac:dyDescent="0.25">
      <c r="A72" s="61" t="s">
        <v>40</v>
      </c>
      <c r="B72" s="54">
        <f>SUM(B73+B74+B75+B76+B78+B77)</f>
        <v>7906143.5099999998</v>
      </c>
      <c r="C72" s="71"/>
    </row>
    <row r="73" spans="1:3" x14ac:dyDescent="0.25">
      <c r="A73" s="30" t="s">
        <v>99</v>
      </c>
      <c r="B73" s="55">
        <v>7846805.9900000002</v>
      </c>
      <c r="C73" s="71"/>
    </row>
    <row r="74" spans="1:3" x14ac:dyDescent="0.25">
      <c r="A74" s="30" t="s">
        <v>100</v>
      </c>
      <c r="B74" s="55">
        <v>59337.52</v>
      </c>
      <c r="C74" s="71"/>
    </row>
    <row r="75" spans="1:3" x14ac:dyDescent="0.25">
      <c r="A75" s="30" t="s">
        <v>105</v>
      </c>
      <c r="B75" s="55">
        <v>0</v>
      </c>
      <c r="C75" s="71"/>
    </row>
    <row r="76" spans="1:3" x14ac:dyDescent="0.25">
      <c r="A76" s="30" t="s">
        <v>118</v>
      </c>
      <c r="B76" s="47">
        <v>0</v>
      </c>
      <c r="C76" s="11"/>
    </row>
    <row r="77" spans="1:3" x14ac:dyDescent="0.25">
      <c r="A77" s="30" t="s">
        <v>119</v>
      </c>
      <c r="B77" s="47">
        <v>0</v>
      </c>
      <c r="C77" s="11"/>
    </row>
    <row r="78" spans="1:3" x14ac:dyDescent="0.25">
      <c r="A78" s="30" t="s">
        <v>147</v>
      </c>
      <c r="B78" s="55">
        <v>0</v>
      </c>
      <c r="C78" s="71"/>
    </row>
    <row r="79" spans="1:3" x14ac:dyDescent="0.25">
      <c r="A79" s="62" t="s">
        <v>54</v>
      </c>
      <c r="B79" s="56">
        <v>0</v>
      </c>
      <c r="C79" s="71"/>
    </row>
    <row r="80" spans="1:3" x14ac:dyDescent="0.25">
      <c r="A80" s="62" t="s">
        <v>79</v>
      </c>
      <c r="B80" s="56">
        <v>0</v>
      </c>
      <c r="C80" s="71"/>
    </row>
    <row r="81" spans="1:3" x14ac:dyDescent="0.25">
      <c r="A81" s="62" t="s">
        <v>82</v>
      </c>
      <c r="B81" s="56">
        <v>0</v>
      </c>
      <c r="C81" s="71"/>
    </row>
    <row r="82" spans="1:3" x14ac:dyDescent="0.25">
      <c r="A82" s="63" t="s">
        <v>44</v>
      </c>
      <c r="B82" s="57">
        <f>B72+B79</f>
        <v>7906143.5099999998</v>
      </c>
      <c r="C82" s="71"/>
    </row>
    <row r="83" spans="1:3" x14ac:dyDescent="0.25">
      <c r="A83" s="19" t="s">
        <v>7</v>
      </c>
      <c r="B83" s="23"/>
      <c r="C83" s="71"/>
    </row>
    <row r="84" spans="1:3" x14ac:dyDescent="0.25">
      <c r="A84" s="19" t="s">
        <v>8</v>
      </c>
      <c r="B84" s="65">
        <f>SUM(B85+B86+B87+B88+B89+B94+B93)</f>
        <v>7619474.7199999997</v>
      </c>
      <c r="C84" s="10"/>
    </row>
    <row r="85" spans="1:3" x14ac:dyDescent="0.25">
      <c r="A85" s="43" t="s">
        <v>9</v>
      </c>
      <c r="B85" s="64">
        <v>2601865.9300000002</v>
      </c>
      <c r="C85" s="11"/>
    </row>
    <row r="86" spans="1:3" x14ac:dyDescent="0.25">
      <c r="A86" s="45" t="s">
        <v>10</v>
      </c>
      <c r="B86" s="64">
        <v>3593984</v>
      </c>
      <c r="C86" s="11"/>
    </row>
    <row r="87" spans="1:3" x14ac:dyDescent="0.25">
      <c r="A87" s="45" t="s">
        <v>11</v>
      </c>
      <c r="B87" s="64">
        <v>1009879.36</v>
      </c>
      <c r="C87" s="11"/>
    </row>
    <row r="88" spans="1:3" x14ac:dyDescent="0.25">
      <c r="A88" s="43" t="s">
        <v>12</v>
      </c>
      <c r="B88" s="64">
        <v>0</v>
      </c>
      <c r="C88" s="11"/>
    </row>
    <row r="89" spans="1:3" x14ac:dyDescent="0.25">
      <c r="A89" s="43" t="s">
        <v>13</v>
      </c>
      <c r="B89" s="64">
        <v>413745.43</v>
      </c>
      <c r="C89" s="11"/>
    </row>
    <row r="90" spans="1:3" x14ac:dyDescent="0.25">
      <c r="A90" s="43" t="s">
        <v>14</v>
      </c>
      <c r="B90" s="44">
        <f>SUM(B91+B92)</f>
        <v>849289.97</v>
      </c>
      <c r="C90" s="11"/>
    </row>
    <row r="91" spans="1:3" x14ac:dyDescent="0.25">
      <c r="A91" s="46" t="s">
        <v>33</v>
      </c>
      <c r="B91" s="47">
        <v>842594.48</v>
      </c>
      <c r="C91" s="11"/>
    </row>
    <row r="92" spans="1:3" x14ac:dyDescent="0.25">
      <c r="A92" s="46" t="s">
        <v>34</v>
      </c>
      <c r="B92" s="47">
        <v>6695.49</v>
      </c>
      <c r="C92" s="11"/>
    </row>
    <row r="93" spans="1:3" x14ac:dyDescent="0.25">
      <c r="A93" s="46" t="s">
        <v>125</v>
      </c>
      <c r="B93" s="47">
        <v>0</v>
      </c>
      <c r="C93" s="11"/>
    </row>
    <row r="94" spans="1:3" x14ac:dyDescent="0.25">
      <c r="A94" s="46" t="s">
        <v>159</v>
      </c>
      <c r="B94" s="47">
        <v>0</v>
      </c>
      <c r="C94" s="11"/>
    </row>
    <row r="95" spans="1:3" ht="30" x14ac:dyDescent="0.25">
      <c r="A95" s="43" t="s">
        <v>15</v>
      </c>
      <c r="B95" s="44">
        <v>0</v>
      </c>
      <c r="C95" s="11"/>
    </row>
    <row r="96" spans="1:3" x14ac:dyDescent="0.25">
      <c r="A96" s="43" t="s">
        <v>32</v>
      </c>
      <c r="B96" s="44">
        <f>SUM(B97+B98+B99+B100+B101+B105+B102+B103)</f>
        <v>1660589.97</v>
      </c>
      <c r="C96" s="11"/>
    </row>
    <row r="97" spans="1:3" x14ac:dyDescent="0.25">
      <c r="A97" s="32" t="s">
        <v>68</v>
      </c>
      <c r="B97" s="47">
        <v>65652.009999999995</v>
      </c>
      <c r="C97" s="11"/>
    </row>
    <row r="98" spans="1:3" x14ac:dyDescent="0.25">
      <c r="A98" s="32" t="s">
        <v>69</v>
      </c>
      <c r="B98" s="47">
        <v>0</v>
      </c>
      <c r="C98" s="11"/>
    </row>
    <row r="99" spans="1:3" x14ac:dyDescent="0.25">
      <c r="A99" s="32" t="s">
        <v>70</v>
      </c>
      <c r="B99" s="47">
        <v>69312.28</v>
      </c>
      <c r="C99" s="11"/>
    </row>
    <row r="100" spans="1:3" x14ac:dyDescent="0.25">
      <c r="A100" s="32" t="s">
        <v>71</v>
      </c>
      <c r="B100" s="47">
        <v>0</v>
      </c>
      <c r="C100" s="11"/>
    </row>
    <row r="101" spans="1:3" x14ac:dyDescent="0.25">
      <c r="A101" s="32" t="s">
        <v>72</v>
      </c>
      <c r="B101" s="47">
        <v>611.49</v>
      </c>
      <c r="C101" s="11"/>
    </row>
    <row r="102" spans="1:3" x14ac:dyDescent="0.25">
      <c r="A102" s="32" t="s">
        <v>129</v>
      </c>
      <c r="B102" s="47">
        <v>2000</v>
      </c>
      <c r="C102" s="11"/>
    </row>
    <row r="103" spans="1:3" x14ac:dyDescent="0.25">
      <c r="A103" s="32" t="s">
        <v>128</v>
      </c>
      <c r="B103" s="47">
        <v>1067.19</v>
      </c>
      <c r="C103" s="11"/>
    </row>
    <row r="104" spans="1:3" x14ac:dyDescent="0.25">
      <c r="A104" s="32" t="s">
        <v>130</v>
      </c>
      <c r="B104" s="47">
        <v>0</v>
      </c>
      <c r="C104" s="11"/>
    </row>
    <row r="105" spans="1:3" x14ac:dyDescent="0.25">
      <c r="A105" s="32" t="s">
        <v>148</v>
      </c>
      <c r="B105" s="47">
        <v>1521947</v>
      </c>
      <c r="C105" s="11"/>
    </row>
    <row r="106" spans="1:3" x14ac:dyDescent="0.25">
      <c r="A106" s="31" t="s">
        <v>73</v>
      </c>
      <c r="B106" s="66">
        <f>SUM(B84,B96+B90)</f>
        <v>10129354.66</v>
      </c>
      <c r="C106" s="11"/>
    </row>
    <row r="107" spans="1:3" x14ac:dyDescent="0.25">
      <c r="A107" s="19" t="s">
        <v>16</v>
      </c>
      <c r="B107" s="19"/>
      <c r="C107" s="73"/>
    </row>
    <row r="108" spans="1:3" x14ac:dyDescent="0.25">
      <c r="A108" s="32" t="s">
        <v>30</v>
      </c>
      <c r="B108" s="12">
        <v>2964994</v>
      </c>
      <c r="C108" s="73"/>
    </row>
    <row r="109" spans="1:3" x14ac:dyDescent="0.25">
      <c r="A109" s="31" t="s">
        <v>22</v>
      </c>
      <c r="B109" s="29">
        <f>SUM(B108:B108)</f>
        <v>2964994</v>
      </c>
      <c r="C109" s="71"/>
    </row>
    <row r="110" spans="1:3" ht="14.25" customHeight="1" x14ac:dyDescent="0.25">
      <c r="A110" s="31" t="s">
        <v>45</v>
      </c>
      <c r="B110" s="29">
        <f>B106+B109</f>
        <v>13094348.66</v>
      </c>
      <c r="C110" s="71"/>
    </row>
    <row r="111" spans="1:3" x14ac:dyDescent="0.25">
      <c r="A111" s="31"/>
      <c r="B111" s="33"/>
      <c r="C111" s="71"/>
    </row>
    <row r="112" spans="1:3" x14ac:dyDescent="0.25">
      <c r="A112" s="21" t="s">
        <v>17</v>
      </c>
      <c r="B112" s="22"/>
      <c r="C112" s="71"/>
    </row>
    <row r="113" spans="1:3" x14ac:dyDescent="0.25">
      <c r="A113" s="32" t="s">
        <v>48</v>
      </c>
      <c r="B113" s="12">
        <v>0</v>
      </c>
      <c r="C113" s="73"/>
    </row>
    <row r="114" spans="1:3" x14ac:dyDescent="0.25">
      <c r="A114" s="32" t="s">
        <v>47</v>
      </c>
      <c r="B114" s="12">
        <v>0</v>
      </c>
      <c r="C114" s="70"/>
    </row>
    <row r="115" spans="1:3" x14ac:dyDescent="0.25">
      <c r="A115" s="31" t="s">
        <v>46</v>
      </c>
      <c r="B115" s="29">
        <f>B113+B114</f>
        <v>0</v>
      </c>
      <c r="C115" s="70"/>
    </row>
    <row r="116" spans="1:3" s="13" customFormat="1" ht="14.25" customHeight="1" x14ac:dyDescent="0.25">
      <c r="A116" s="80"/>
      <c r="B116" s="80"/>
      <c r="C116" s="14"/>
    </row>
    <row r="117" spans="1:3" x14ac:dyDescent="0.25">
      <c r="A117" s="17" t="s">
        <v>163</v>
      </c>
      <c r="B117" s="24"/>
      <c r="C117" s="72"/>
    </row>
    <row r="118" spans="1:3" x14ac:dyDescent="0.25">
      <c r="A118" s="30" t="s">
        <v>18</v>
      </c>
      <c r="B118" s="12">
        <v>0</v>
      </c>
      <c r="C118" s="72"/>
    </row>
    <row r="119" spans="1:3" x14ac:dyDescent="0.25">
      <c r="A119" s="40" t="s">
        <v>50</v>
      </c>
      <c r="B119" s="35">
        <f>SUM(B120+B121+B122+B123+B124+B126+B125)</f>
        <v>362861.48</v>
      </c>
      <c r="C119" s="72"/>
    </row>
    <row r="120" spans="1:3" x14ac:dyDescent="0.25">
      <c r="A120" s="30" t="s">
        <v>74</v>
      </c>
      <c r="B120" s="12">
        <v>0</v>
      </c>
      <c r="C120" s="72"/>
    </row>
    <row r="121" spans="1:3" x14ac:dyDescent="0.25">
      <c r="A121" s="30" t="s">
        <v>107</v>
      </c>
      <c r="B121" s="12">
        <v>0</v>
      </c>
      <c r="C121" s="72"/>
    </row>
    <row r="122" spans="1:3" x14ac:dyDescent="0.25">
      <c r="A122" s="30" t="s">
        <v>108</v>
      </c>
      <c r="B122" s="12">
        <v>0</v>
      </c>
      <c r="C122" s="72"/>
    </row>
    <row r="123" spans="1:3" x14ac:dyDescent="0.25">
      <c r="A123" s="30" t="s">
        <v>75</v>
      </c>
      <c r="B123" s="12">
        <v>0</v>
      </c>
      <c r="C123" s="72"/>
    </row>
    <row r="124" spans="1:3" x14ac:dyDescent="0.25">
      <c r="A124" s="30" t="s">
        <v>76</v>
      </c>
      <c r="B124" s="12">
        <v>0</v>
      </c>
      <c r="C124" s="72"/>
    </row>
    <row r="125" spans="1:3" x14ac:dyDescent="0.25">
      <c r="A125" s="30" t="s">
        <v>77</v>
      </c>
      <c r="B125" s="12">
        <v>362861.48</v>
      </c>
      <c r="C125" s="72"/>
    </row>
    <row r="126" spans="1:3" x14ac:dyDescent="0.25">
      <c r="A126" s="30" t="s">
        <v>136</v>
      </c>
      <c r="B126" s="12">
        <v>0</v>
      </c>
      <c r="C126" s="72"/>
    </row>
    <row r="127" spans="1:3" x14ac:dyDescent="0.25">
      <c r="A127" s="40" t="s">
        <v>51</v>
      </c>
      <c r="B127" s="35">
        <f>SUM(B128+B129+B130+B132+B131)</f>
        <v>7506615.0699999994</v>
      </c>
      <c r="C127" s="72"/>
    </row>
    <row r="128" spans="1:3" x14ac:dyDescent="0.25">
      <c r="A128" s="30" t="s">
        <v>78</v>
      </c>
      <c r="B128" s="12">
        <v>4045484.57</v>
      </c>
      <c r="C128" s="72"/>
    </row>
    <row r="129" spans="1:3" x14ac:dyDescent="0.25">
      <c r="A129" s="30" t="s">
        <v>109</v>
      </c>
      <c r="B129" s="12">
        <v>3385696.32</v>
      </c>
      <c r="C129" s="72"/>
    </row>
    <row r="130" spans="1:3" x14ac:dyDescent="0.25">
      <c r="A130" s="30" t="s">
        <v>110</v>
      </c>
      <c r="B130" s="12">
        <v>12996.3</v>
      </c>
      <c r="C130" s="72"/>
    </row>
    <row r="131" spans="1:3" x14ac:dyDescent="0.25">
      <c r="A131" s="30" t="s">
        <v>81</v>
      </c>
      <c r="B131" s="12">
        <v>34.020000000000003</v>
      </c>
      <c r="C131" s="72"/>
    </row>
    <row r="132" spans="1:3" x14ac:dyDescent="0.25">
      <c r="A132" s="30" t="s">
        <v>137</v>
      </c>
      <c r="B132" s="12">
        <v>62403.86</v>
      </c>
      <c r="C132" s="72"/>
    </row>
    <row r="133" spans="1:3" x14ac:dyDescent="0.25">
      <c r="A133" s="31" t="s">
        <v>23</v>
      </c>
      <c r="B133" s="29">
        <f>SUM(B119+B127)</f>
        <v>7869476.5499999989</v>
      </c>
      <c r="C133" s="72"/>
    </row>
    <row r="134" spans="1:3" x14ac:dyDescent="0.25">
      <c r="A134" t="s">
        <v>36</v>
      </c>
      <c r="B134" s="1"/>
      <c r="C134" s="70"/>
    </row>
    <row r="135" spans="1:3" ht="15.75" thickBot="1" x14ac:dyDescent="0.3">
      <c r="A135" s="25" t="s">
        <v>19</v>
      </c>
      <c r="B135" s="26"/>
      <c r="C135" s="70"/>
    </row>
    <row r="136" spans="1:3" ht="15.75" thickBot="1" x14ac:dyDescent="0.3">
      <c r="A136" s="28" t="s">
        <v>161</v>
      </c>
      <c r="B136" s="68">
        <v>0</v>
      </c>
      <c r="C136" s="70"/>
    </row>
    <row r="137" spans="1:3" x14ac:dyDescent="0.25">
      <c r="A137" s="28" t="s">
        <v>56</v>
      </c>
      <c r="B137" s="29">
        <v>61605.94</v>
      </c>
      <c r="C137" s="70"/>
    </row>
    <row r="138" spans="1:3" x14ac:dyDescent="0.25">
      <c r="A138" s="28" t="s">
        <v>112</v>
      </c>
      <c r="B138" s="29">
        <v>0</v>
      </c>
      <c r="C138" s="70"/>
    </row>
    <row r="139" spans="1:3" x14ac:dyDescent="0.25">
      <c r="A139" s="28" t="s">
        <v>164</v>
      </c>
      <c r="B139" s="29">
        <v>512082</v>
      </c>
      <c r="C139" s="70"/>
    </row>
    <row r="140" spans="1:3" x14ac:dyDescent="0.25">
      <c r="A140" s="25" t="s">
        <v>20</v>
      </c>
      <c r="B140" s="27">
        <f>B136+B137+B139</f>
        <v>573687.93999999994</v>
      </c>
    </row>
    <row r="141" spans="1:3" ht="19.149999999999999" customHeight="1" x14ac:dyDescent="0.25">
      <c r="A141" s="81" t="s">
        <v>57</v>
      </c>
      <c r="B141" s="82"/>
    </row>
    <row r="142" spans="1:3" ht="15.4" customHeight="1" x14ac:dyDescent="0.25">
      <c r="A142" s="39"/>
      <c r="B142" s="38"/>
    </row>
    <row r="143" spans="1:3" s="69" customFormat="1" ht="15.75" customHeight="1" x14ac:dyDescent="0.25">
      <c r="A143" s="16" t="s">
        <v>84</v>
      </c>
      <c r="B143" s="15" t="s">
        <v>165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6:B116"/>
    <mergeCell ref="A141:B141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B46E-0E16-4714-A6C1-CEBA3F6C4B28}">
  <sheetPr>
    <tabColor rgb="FF00B0F0"/>
    <pageSetUpPr fitToPage="1"/>
  </sheetPr>
  <dimension ref="A1:C142"/>
  <sheetViews>
    <sheetView showGridLines="0" topLeftCell="A67" zoomScale="90" zoomScaleNormal="90" zoomScaleSheetLayoutView="70" zoomScalePageLayoutView="70" workbookViewId="0">
      <selection activeCell="A110" sqref="A110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158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1154436.2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62842.32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69196.88</v>
      </c>
      <c r="C33" s="72"/>
    </row>
    <row r="34" spans="1:3" x14ac:dyDescent="0.25">
      <c r="A34" s="30" t="s">
        <v>132</v>
      </c>
      <c r="B34" s="12">
        <v>1022397</v>
      </c>
      <c r="C34" s="72"/>
    </row>
    <row r="35" spans="1:3" x14ac:dyDescent="0.25">
      <c r="A35" s="40" t="s">
        <v>53</v>
      </c>
      <c r="B35" s="35">
        <f>SUM(B36:B40)</f>
        <v>6295139.2600000007</v>
      </c>
      <c r="C35" s="72"/>
    </row>
    <row r="36" spans="1:3" x14ac:dyDescent="0.25">
      <c r="A36" s="30" t="s">
        <v>65</v>
      </c>
      <c r="B36" s="12">
        <v>2388687.87</v>
      </c>
      <c r="C36" s="72"/>
    </row>
    <row r="37" spans="1:3" x14ac:dyDescent="0.25">
      <c r="A37" s="30" t="s">
        <v>95</v>
      </c>
      <c r="B37" s="12">
        <v>3204102.75</v>
      </c>
      <c r="C37" s="72"/>
    </row>
    <row r="38" spans="1:3" x14ac:dyDescent="0.25">
      <c r="A38" s="30" t="s">
        <v>96</v>
      </c>
      <c r="B38" s="12">
        <v>12757.82</v>
      </c>
      <c r="C38" s="72"/>
    </row>
    <row r="39" spans="1:3" x14ac:dyDescent="0.25">
      <c r="A39" s="30" t="s">
        <v>80</v>
      </c>
      <c r="B39" s="12">
        <v>33.409999999999997</v>
      </c>
      <c r="C39" s="72"/>
    </row>
    <row r="40" spans="1:3" x14ac:dyDescent="0.25">
      <c r="A40" s="30" t="s">
        <v>133</v>
      </c>
      <c r="B40" s="12">
        <v>689557.41</v>
      </c>
      <c r="C40" s="72"/>
    </row>
    <row r="41" spans="1:3" x14ac:dyDescent="0.25">
      <c r="A41" s="37" t="s">
        <v>49</v>
      </c>
      <c r="B41" s="29">
        <f>SUM(B26+B27+B35)</f>
        <v>7449575.4600000009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9684325.1500000004</v>
      </c>
      <c r="C43" s="11"/>
    </row>
    <row r="44" spans="1:3" x14ac:dyDescent="0.25">
      <c r="A44" s="30" t="s">
        <v>152</v>
      </c>
      <c r="B44" s="64">
        <v>9684325.1500000004</v>
      </c>
      <c r="C44" s="11"/>
    </row>
    <row r="45" spans="1:3" ht="15.4" customHeight="1" x14ac:dyDescent="0.25">
      <c r="A45" s="41" t="s">
        <v>38</v>
      </c>
      <c r="B45" s="50">
        <v>0</v>
      </c>
      <c r="C45" s="11"/>
    </row>
    <row r="46" spans="1:3" x14ac:dyDescent="0.25">
      <c r="A46" s="42" t="s">
        <v>41</v>
      </c>
      <c r="B46" s="35">
        <f>SUM(B47+B48+B49+B50+B51+B52)</f>
        <v>62973.670000000006</v>
      </c>
      <c r="C46" s="11"/>
    </row>
    <row r="47" spans="1:3" x14ac:dyDescent="0.25">
      <c r="A47" s="30" t="s">
        <v>90</v>
      </c>
      <c r="B47" s="47">
        <v>20692.47</v>
      </c>
      <c r="C47" s="11"/>
    </row>
    <row r="48" spans="1:3" x14ac:dyDescent="0.25">
      <c r="A48" s="30" t="s">
        <v>93</v>
      </c>
      <c r="B48" s="47">
        <v>29303.55</v>
      </c>
      <c r="C48" s="11"/>
    </row>
    <row r="49" spans="1:3" x14ac:dyDescent="0.25">
      <c r="A49" s="30" t="s">
        <v>94</v>
      </c>
      <c r="B49" s="47">
        <v>117.39</v>
      </c>
      <c r="C49" s="11"/>
    </row>
    <row r="50" spans="1:3" x14ac:dyDescent="0.25">
      <c r="A50" s="30" t="s">
        <v>66</v>
      </c>
      <c r="B50" s="47">
        <v>0.3</v>
      </c>
      <c r="C50" s="11"/>
    </row>
    <row r="51" spans="1:3" x14ac:dyDescent="0.25">
      <c r="A51" s="30" t="s">
        <v>134</v>
      </c>
      <c r="B51" s="12">
        <v>12859.96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f>SUM(B54+B55+B56+B57+B58+B59)</f>
        <v>47606.07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45535.01</v>
      </c>
      <c r="C56" s="11"/>
    </row>
    <row r="57" spans="1:3" x14ac:dyDescent="0.25">
      <c r="A57" s="36" t="s">
        <v>97</v>
      </c>
      <c r="B57" s="47">
        <v>0</v>
      </c>
      <c r="C57" s="11"/>
    </row>
    <row r="58" spans="1:3" x14ac:dyDescent="0.25">
      <c r="A58" s="36" t="s">
        <v>98</v>
      </c>
      <c r="B58" s="47">
        <v>2071.06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SUM(B43+B46+B53)</f>
        <v>9794904.8900000006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SUM(B63+B64+B65+B66+B68)</f>
        <v>6151615.4000000004</v>
      </c>
      <c r="C62" s="73"/>
    </row>
    <row r="63" spans="1:3" x14ac:dyDescent="0.25">
      <c r="A63" s="30" t="s">
        <v>101</v>
      </c>
      <c r="B63" s="50">
        <v>6008105.5300000003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0</v>
      </c>
      <c r="C67" s="11"/>
    </row>
    <row r="68" spans="1:3" x14ac:dyDescent="0.25">
      <c r="A68" s="30" t="s">
        <v>146</v>
      </c>
      <c r="B68" s="50">
        <v>143509.87</v>
      </c>
      <c r="C68" s="73"/>
    </row>
    <row r="69" spans="1:3" x14ac:dyDescent="0.25">
      <c r="A69" s="52" t="s">
        <v>28</v>
      </c>
      <c r="B69" s="35">
        <v>0</v>
      </c>
      <c r="C69" s="73"/>
    </row>
    <row r="70" spans="1:3" x14ac:dyDescent="0.25">
      <c r="A70" s="53" t="s">
        <v>43</v>
      </c>
      <c r="B70" s="29">
        <f>SUM(B62+B69)</f>
        <v>6151615.4000000004</v>
      </c>
      <c r="C70" s="73"/>
    </row>
    <row r="71" spans="1:3" x14ac:dyDescent="0.25">
      <c r="A71" s="21" t="s">
        <v>6</v>
      </c>
      <c r="B71" s="22"/>
      <c r="C71" s="71"/>
    </row>
    <row r="72" spans="1:3" x14ac:dyDescent="0.25">
      <c r="A72" s="61" t="s">
        <v>40</v>
      </c>
      <c r="B72" s="54">
        <f>SUM(B73+B74+B75+B76+B78+B77)</f>
        <v>7442244.5200000005</v>
      </c>
      <c r="C72" s="71"/>
    </row>
    <row r="73" spans="1:3" x14ac:dyDescent="0.25">
      <c r="A73" s="30" t="s">
        <v>99</v>
      </c>
      <c r="B73" s="55">
        <v>6357005.2000000002</v>
      </c>
      <c r="C73" s="71"/>
    </row>
    <row r="74" spans="1:3" x14ac:dyDescent="0.25">
      <c r="A74" s="30" t="s">
        <v>100</v>
      </c>
      <c r="B74" s="55">
        <v>62842.32</v>
      </c>
      <c r="C74" s="71"/>
    </row>
    <row r="75" spans="1:3" x14ac:dyDescent="0.25">
      <c r="A75" s="30" t="s">
        <v>105</v>
      </c>
      <c r="B75" s="55">
        <v>0</v>
      </c>
      <c r="C75" s="71"/>
    </row>
    <row r="76" spans="1:3" x14ac:dyDescent="0.25">
      <c r="A76" s="30" t="s">
        <v>118</v>
      </c>
      <c r="B76" s="47">
        <v>0</v>
      </c>
      <c r="C76" s="11"/>
    </row>
    <row r="77" spans="1:3" x14ac:dyDescent="0.25">
      <c r="A77" s="30" t="s">
        <v>119</v>
      </c>
      <c r="B77" s="47">
        <v>0</v>
      </c>
      <c r="C77" s="11"/>
    </row>
    <row r="78" spans="1:3" x14ac:dyDescent="0.25">
      <c r="A78" s="30" t="s">
        <v>147</v>
      </c>
      <c r="B78" s="55">
        <v>1022397</v>
      </c>
      <c r="C78" s="71"/>
    </row>
    <row r="79" spans="1:3" x14ac:dyDescent="0.25">
      <c r="A79" s="62" t="s">
        <v>54</v>
      </c>
      <c r="B79" s="56">
        <v>0</v>
      </c>
      <c r="C79" s="71"/>
    </row>
    <row r="80" spans="1:3" x14ac:dyDescent="0.25">
      <c r="A80" s="62" t="s">
        <v>79</v>
      </c>
      <c r="B80" s="56">
        <v>0</v>
      </c>
      <c r="C80" s="71"/>
    </row>
    <row r="81" spans="1:3" x14ac:dyDescent="0.25">
      <c r="A81" s="62" t="s">
        <v>82</v>
      </c>
      <c r="B81" s="56">
        <v>0</v>
      </c>
      <c r="C81" s="71"/>
    </row>
    <row r="82" spans="1:3" x14ac:dyDescent="0.25">
      <c r="A82" s="63" t="s">
        <v>44</v>
      </c>
      <c r="B82" s="57">
        <f>B72+B79</f>
        <v>7442244.5200000005</v>
      </c>
      <c r="C82" s="71"/>
    </row>
    <row r="83" spans="1:3" x14ac:dyDescent="0.25">
      <c r="A83" s="19" t="s">
        <v>7</v>
      </c>
      <c r="B83" s="23"/>
      <c r="C83" s="71"/>
    </row>
    <row r="84" spans="1:3" x14ac:dyDescent="0.25">
      <c r="A84" s="19" t="s">
        <v>8</v>
      </c>
      <c r="B84" s="65">
        <f>SUM(B85+B86+B87+B88+B89+B94+B93)</f>
        <v>7805589.5599999996</v>
      </c>
      <c r="C84" s="10"/>
    </row>
    <row r="85" spans="1:3" x14ac:dyDescent="0.25">
      <c r="A85" s="43" t="s">
        <v>9</v>
      </c>
      <c r="B85" s="64">
        <v>1994378.51</v>
      </c>
      <c r="C85" s="11"/>
    </row>
    <row r="86" spans="1:3" x14ac:dyDescent="0.25">
      <c r="A86" s="45" t="s">
        <v>10</v>
      </c>
      <c r="B86" s="64">
        <v>3766377.33</v>
      </c>
      <c r="C86" s="11"/>
    </row>
    <row r="87" spans="1:3" x14ac:dyDescent="0.25">
      <c r="A87" s="45" t="s">
        <v>11</v>
      </c>
      <c r="B87" s="64">
        <v>1605035.14</v>
      </c>
      <c r="C87" s="11"/>
    </row>
    <row r="88" spans="1:3" x14ac:dyDescent="0.25">
      <c r="A88" s="43" t="s">
        <v>12</v>
      </c>
      <c r="B88" s="64">
        <v>0</v>
      </c>
      <c r="C88" s="11"/>
    </row>
    <row r="89" spans="1:3" x14ac:dyDescent="0.25">
      <c r="A89" s="43" t="s">
        <v>13</v>
      </c>
      <c r="B89" s="64">
        <v>390957.7</v>
      </c>
      <c r="C89" s="11"/>
    </row>
    <row r="90" spans="1:3" x14ac:dyDescent="0.25">
      <c r="A90" s="43" t="s">
        <v>14</v>
      </c>
      <c r="B90" s="44">
        <f>SUM(B91+B92)</f>
        <v>832455.29</v>
      </c>
      <c r="C90" s="11"/>
    </row>
    <row r="91" spans="1:3" x14ac:dyDescent="0.25">
      <c r="A91" s="46" t="s">
        <v>33</v>
      </c>
      <c r="B91" s="47">
        <v>832412.17</v>
      </c>
      <c r="C91" s="11"/>
    </row>
    <row r="92" spans="1:3" x14ac:dyDescent="0.25">
      <c r="A92" s="46" t="s">
        <v>34</v>
      </c>
      <c r="B92" s="47">
        <v>43.12</v>
      </c>
      <c r="C92" s="11"/>
    </row>
    <row r="93" spans="1:3" x14ac:dyDescent="0.25">
      <c r="A93" s="46" t="s">
        <v>125</v>
      </c>
      <c r="B93" s="47">
        <v>46530.879999999997</v>
      </c>
      <c r="C93" s="11"/>
    </row>
    <row r="94" spans="1:3" x14ac:dyDescent="0.25">
      <c r="A94" s="46" t="s">
        <v>159</v>
      </c>
      <c r="B94" s="47">
        <v>2310</v>
      </c>
      <c r="C94" s="11"/>
    </row>
    <row r="95" spans="1:3" ht="30" x14ac:dyDescent="0.25">
      <c r="A95" s="43" t="s">
        <v>15</v>
      </c>
      <c r="B95" s="44">
        <v>0</v>
      </c>
      <c r="C95" s="11"/>
    </row>
    <row r="96" spans="1:3" x14ac:dyDescent="0.25">
      <c r="A96" s="43" t="s">
        <v>32</v>
      </c>
      <c r="B96" s="44">
        <f>SUM(B97+B98+B99+B100+B101+B105+B102+B103)</f>
        <v>86075.23</v>
      </c>
      <c r="C96" s="11"/>
    </row>
    <row r="97" spans="1:3" x14ac:dyDescent="0.25">
      <c r="A97" s="32" t="s">
        <v>68</v>
      </c>
      <c r="B97" s="47">
        <v>54557.08</v>
      </c>
      <c r="C97" s="11"/>
    </row>
    <row r="98" spans="1:3" x14ac:dyDescent="0.25">
      <c r="A98" s="32" t="s">
        <v>69</v>
      </c>
      <c r="B98" s="47">
        <v>0</v>
      </c>
      <c r="C98" s="11"/>
    </row>
    <row r="99" spans="1:3" x14ac:dyDescent="0.25">
      <c r="A99" s="32" t="s">
        <v>70</v>
      </c>
      <c r="B99" s="47">
        <v>29850.71</v>
      </c>
      <c r="C99" s="11"/>
    </row>
    <row r="100" spans="1:3" x14ac:dyDescent="0.25">
      <c r="A100" s="32" t="s">
        <v>71</v>
      </c>
      <c r="B100" s="47">
        <v>1053.1500000000001</v>
      </c>
      <c r="C100" s="11"/>
    </row>
    <row r="101" spans="1:3" x14ac:dyDescent="0.25">
      <c r="A101" s="32" t="s">
        <v>72</v>
      </c>
      <c r="B101" s="47">
        <v>614.29</v>
      </c>
      <c r="C101" s="11"/>
    </row>
    <row r="102" spans="1:3" x14ac:dyDescent="0.25">
      <c r="A102" s="32" t="s">
        <v>129</v>
      </c>
      <c r="B102" s="47">
        <v>0</v>
      </c>
      <c r="C102" s="11"/>
    </row>
    <row r="103" spans="1:3" x14ac:dyDescent="0.25">
      <c r="A103" s="32" t="s">
        <v>128</v>
      </c>
      <c r="B103" s="47">
        <v>0</v>
      </c>
      <c r="C103" s="11"/>
    </row>
    <row r="104" spans="1:3" x14ac:dyDescent="0.25">
      <c r="A104" s="32" t="s">
        <v>130</v>
      </c>
      <c r="B104" s="47">
        <v>0</v>
      </c>
      <c r="C104" s="11"/>
    </row>
    <row r="105" spans="1:3" x14ac:dyDescent="0.25">
      <c r="A105" s="32" t="s">
        <v>148</v>
      </c>
      <c r="B105" s="47">
        <v>0</v>
      </c>
      <c r="C105" s="11"/>
    </row>
    <row r="106" spans="1:3" x14ac:dyDescent="0.25">
      <c r="A106" s="31" t="s">
        <v>73</v>
      </c>
      <c r="B106" s="66">
        <f>SUM(B84,B96+B90)</f>
        <v>8724120.0800000001</v>
      </c>
      <c r="C106" s="11"/>
    </row>
    <row r="107" spans="1:3" x14ac:dyDescent="0.25">
      <c r="A107" s="19" t="s">
        <v>16</v>
      </c>
      <c r="B107" s="19"/>
      <c r="C107" s="73"/>
    </row>
    <row r="108" spans="1:3" x14ac:dyDescent="0.25">
      <c r="A108" s="32" t="s">
        <v>30</v>
      </c>
      <c r="B108" s="12">
        <v>0</v>
      </c>
      <c r="C108" s="73"/>
    </row>
    <row r="109" spans="1:3" x14ac:dyDescent="0.25">
      <c r="A109" s="31" t="s">
        <v>22</v>
      </c>
      <c r="B109" s="29">
        <f>SUM(B108:B108)</f>
        <v>0</v>
      </c>
      <c r="C109" s="71"/>
    </row>
    <row r="110" spans="1:3" ht="14.25" customHeight="1" x14ac:dyDescent="0.25">
      <c r="A110" s="31" t="s">
        <v>45</v>
      </c>
      <c r="B110" s="29">
        <f>B106+B109</f>
        <v>8724120.0800000001</v>
      </c>
      <c r="C110" s="71"/>
    </row>
    <row r="111" spans="1:3" x14ac:dyDescent="0.25">
      <c r="A111" s="31"/>
      <c r="B111" s="33"/>
      <c r="C111" s="71"/>
    </row>
    <row r="112" spans="1:3" x14ac:dyDescent="0.25">
      <c r="A112" s="21" t="s">
        <v>17</v>
      </c>
      <c r="B112" s="22"/>
      <c r="C112" s="71"/>
    </row>
    <row r="113" spans="1:3" x14ac:dyDescent="0.25">
      <c r="A113" s="32" t="s">
        <v>48</v>
      </c>
      <c r="B113" s="12">
        <v>0</v>
      </c>
      <c r="C113" s="73"/>
    </row>
    <row r="114" spans="1:3" x14ac:dyDescent="0.25">
      <c r="A114" s="32" t="s">
        <v>47</v>
      </c>
      <c r="B114" s="12">
        <v>0</v>
      </c>
      <c r="C114" s="70"/>
    </row>
    <row r="115" spans="1:3" x14ac:dyDescent="0.25">
      <c r="A115" s="31" t="s">
        <v>46</v>
      </c>
      <c r="B115" s="29">
        <f>B113+B114</f>
        <v>0</v>
      </c>
      <c r="C115" s="70"/>
    </row>
    <row r="116" spans="1:3" s="13" customFormat="1" ht="14.25" customHeight="1" x14ac:dyDescent="0.25">
      <c r="A116" s="80"/>
      <c r="B116" s="80"/>
      <c r="C116" s="14"/>
    </row>
    <row r="117" spans="1:3" x14ac:dyDescent="0.25">
      <c r="A117" s="17" t="s">
        <v>160</v>
      </c>
      <c r="B117" s="24"/>
      <c r="C117" s="72"/>
    </row>
    <row r="118" spans="1:3" x14ac:dyDescent="0.25">
      <c r="A118" s="30" t="s">
        <v>18</v>
      </c>
      <c r="B118" s="12">
        <v>0</v>
      </c>
      <c r="C118" s="72"/>
    </row>
    <row r="119" spans="1:3" x14ac:dyDescent="0.25">
      <c r="A119" s="40" t="s">
        <v>50</v>
      </c>
      <c r="B119" s="35">
        <f>SUM(B120+B121+B122+B123+B124+B126+B125)</f>
        <v>871618.22</v>
      </c>
      <c r="C119" s="72"/>
    </row>
    <row r="120" spans="1:3" x14ac:dyDescent="0.25">
      <c r="A120" s="30" t="s">
        <v>74</v>
      </c>
      <c r="B120" s="12">
        <v>0</v>
      </c>
      <c r="C120" s="72"/>
    </row>
    <row r="121" spans="1:3" x14ac:dyDescent="0.25">
      <c r="A121" s="30" t="s">
        <v>107</v>
      </c>
      <c r="B121" s="12">
        <v>59337.52</v>
      </c>
      <c r="C121" s="72"/>
    </row>
    <row r="122" spans="1:3" x14ac:dyDescent="0.25">
      <c r="A122" s="30" t="s">
        <v>108</v>
      </c>
      <c r="B122" s="12">
        <v>0</v>
      </c>
      <c r="C122" s="72"/>
    </row>
    <row r="123" spans="1:3" x14ac:dyDescent="0.25">
      <c r="A123" s="30" t="s">
        <v>75</v>
      </c>
      <c r="B123" s="12">
        <v>0</v>
      </c>
      <c r="C123" s="72"/>
    </row>
    <row r="124" spans="1:3" x14ac:dyDescent="0.25">
      <c r="A124" s="30" t="s">
        <v>76</v>
      </c>
      <c r="B124" s="12">
        <v>0</v>
      </c>
      <c r="C124" s="72"/>
    </row>
    <row r="125" spans="1:3" x14ac:dyDescent="0.25">
      <c r="A125" s="30" t="s">
        <v>77</v>
      </c>
      <c r="B125" s="12">
        <v>812280.7</v>
      </c>
      <c r="C125" s="72"/>
    </row>
    <row r="126" spans="1:3" x14ac:dyDescent="0.25">
      <c r="A126" s="30" t="s">
        <v>136</v>
      </c>
      <c r="B126" s="12">
        <v>0</v>
      </c>
      <c r="C126" s="72"/>
    </row>
    <row r="127" spans="1:3" x14ac:dyDescent="0.25">
      <c r="A127" s="40" t="s">
        <v>51</v>
      </c>
      <c r="B127" s="35">
        <f>SUM(B128+B129+B130+B132+B131)</f>
        <v>7638228.9700000007</v>
      </c>
      <c r="C127" s="72"/>
    </row>
    <row r="128" spans="1:3" x14ac:dyDescent="0.25">
      <c r="A128" s="30" t="s">
        <v>78</v>
      </c>
      <c r="B128" s="12">
        <v>2747766.93</v>
      </c>
      <c r="C128" s="72"/>
    </row>
    <row r="129" spans="1:3" x14ac:dyDescent="0.25">
      <c r="A129" s="30" t="s">
        <v>109</v>
      </c>
      <c r="B129" s="12">
        <v>3296248.62</v>
      </c>
      <c r="C129" s="72"/>
    </row>
    <row r="130" spans="1:3" x14ac:dyDescent="0.25">
      <c r="A130" s="30" t="s">
        <v>110</v>
      </c>
      <c r="B130" s="12">
        <v>12875.21</v>
      </c>
      <c r="C130" s="72"/>
    </row>
    <row r="131" spans="1:3" x14ac:dyDescent="0.25">
      <c r="A131" s="30" t="s">
        <v>81</v>
      </c>
      <c r="B131" s="12">
        <v>33.71</v>
      </c>
      <c r="C131" s="72"/>
    </row>
    <row r="132" spans="1:3" x14ac:dyDescent="0.25">
      <c r="A132" s="30" t="s">
        <v>137</v>
      </c>
      <c r="B132" s="12">
        <v>1581304.5</v>
      </c>
      <c r="C132" s="72"/>
    </row>
    <row r="133" spans="1:3" x14ac:dyDescent="0.25">
      <c r="A133" s="31" t="s">
        <v>23</v>
      </c>
      <c r="B133" s="29">
        <f>SUM(B119+B127)</f>
        <v>8509847.1900000013</v>
      </c>
      <c r="C133" s="72"/>
    </row>
    <row r="134" spans="1:3" x14ac:dyDescent="0.25">
      <c r="A134" t="s">
        <v>36</v>
      </c>
      <c r="B134" s="1"/>
      <c r="C134" s="70"/>
    </row>
    <row r="135" spans="1:3" ht="15.75" thickBot="1" x14ac:dyDescent="0.3">
      <c r="A135" s="25" t="s">
        <v>19</v>
      </c>
      <c r="B135" s="26"/>
      <c r="C135" s="70"/>
    </row>
    <row r="136" spans="1:3" ht="15.75" thickBot="1" x14ac:dyDescent="0.3">
      <c r="A136" s="28" t="s">
        <v>161</v>
      </c>
      <c r="B136" s="68">
        <v>129028.91</v>
      </c>
      <c r="C136" s="70"/>
    </row>
    <row r="137" spans="1:3" x14ac:dyDescent="0.25">
      <c r="A137" s="28" t="s">
        <v>56</v>
      </c>
      <c r="B137" s="29">
        <v>0</v>
      </c>
      <c r="C137" s="70"/>
    </row>
    <row r="138" spans="1:3" x14ac:dyDescent="0.25">
      <c r="A138" s="28" t="s">
        <v>112</v>
      </c>
      <c r="B138" s="29">
        <v>0</v>
      </c>
      <c r="C138" s="70"/>
    </row>
    <row r="139" spans="1:3" x14ac:dyDescent="0.25">
      <c r="A139" s="25" t="s">
        <v>20</v>
      </c>
      <c r="B139" s="27">
        <f>B136+B137+B138</f>
        <v>129028.91</v>
      </c>
    </row>
    <row r="140" spans="1:3" ht="19.149999999999999" customHeight="1" x14ac:dyDescent="0.25">
      <c r="A140" s="81" t="s">
        <v>57</v>
      </c>
      <c r="B140" s="82"/>
    </row>
    <row r="141" spans="1:3" ht="15.4" customHeight="1" x14ac:dyDescent="0.25">
      <c r="A141" s="39"/>
      <c r="B141" s="38"/>
    </row>
    <row r="142" spans="1:3" s="69" customFormat="1" ht="15.75" customHeight="1" x14ac:dyDescent="0.25">
      <c r="A142" s="16" t="s">
        <v>84</v>
      </c>
      <c r="B142" s="15" t="s">
        <v>162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6:B116"/>
    <mergeCell ref="A140:B140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1861-E524-430C-A6F9-D93912B7417C}">
  <sheetPr>
    <tabColor rgb="FF00B0F0"/>
    <pageSetUpPr fitToPage="1"/>
  </sheetPr>
  <dimension ref="A1:C141"/>
  <sheetViews>
    <sheetView showGridLines="0" topLeftCell="A64" zoomScale="90" zoomScaleNormal="90" zoomScaleSheetLayoutView="70" zoomScalePageLayoutView="70" workbookViewId="0">
      <selection activeCell="A111" sqref="A111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155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68759.600000000006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1432</v>
      </c>
      <c r="C32" s="72"/>
    </row>
    <row r="33" spans="1:3" x14ac:dyDescent="0.25">
      <c r="A33" s="30" t="s">
        <v>92</v>
      </c>
      <c r="B33" s="12">
        <v>67327.600000000006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40" t="s">
        <v>53</v>
      </c>
      <c r="B35" s="35">
        <f>SUM(B36:B40)</f>
        <v>7862944.0699999994</v>
      </c>
      <c r="C35" s="72"/>
    </row>
    <row r="36" spans="1:3" x14ac:dyDescent="0.25">
      <c r="A36" s="30" t="s">
        <v>65</v>
      </c>
      <c r="B36" s="12">
        <v>3801422.66</v>
      </c>
      <c r="C36" s="72"/>
    </row>
    <row r="37" spans="1:3" x14ac:dyDescent="0.25">
      <c r="A37" s="30" t="s">
        <v>95</v>
      </c>
      <c r="B37" s="12">
        <v>3111767.67</v>
      </c>
      <c r="C37" s="72"/>
    </row>
    <row r="38" spans="1:3" x14ac:dyDescent="0.25">
      <c r="A38" s="30" t="s">
        <v>96</v>
      </c>
      <c r="B38" s="12">
        <v>12621.83</v>
      </c>
      <c r="C38" s="72"/>
    </row>
    <row r="39" spans="1:3" x14ac:dyDescent="0.25">
      <c r="A39" s="30" t="s">
        <v>80</v>
      </c>
      <c r="B39" s="12">
        <v>33.06</v>
      </c>
      <c r="C39" s="72"/>
    </row>
    <row r="40" spans="1:3" x14ac:dyDescent="0.25">
      <c r="A40" s="30" t="s">
        <v>133</v>
      </c>
      <c r="B40" s="12">
        <v>937098.85</v>
      </c>
      <c r="C40" s="72"/>
    </row>
    <row r="41" spans="1:3" x14ac:dyDescent="0.25">
      <c r="A41" s="37" t="s">
        <v>49</v>
      </c>
      <c r="B41" s="29">
        <f>SUM(B26+B27+B35)</f>
        <v>7931703.669999999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9247838.6699999999</v>
      </c>
      <c r="C43" s="11"/>
    </row>
    <row r="44" spans="1:3" x14ac:dyDescent="0.25">
      <c r="A44" s="30" t="s">
        <v>152</v>
      </c>
      <c r="B44" s="64">
        <v>7748391.6699999999</v>
      </c>
      <c r="C44" s="11"/>
    </row>
    <row r="45" spans="1:3" ht="15.4" customHeight="1" x14ac:dyDescent="0.25">
      <c r="A45" s="41" t="s">
        <v>38</v>
      </c>
      <c r="B45" s="50">
        <v>1499447</v>
      </c>
      <c r="C45" s="11"/>
    </row>
    <row r="46" spans="1:3" x14ac:dyDescent="0.25">
      <c r="A46" s="42" t="s">
        <v>41</v>
      </c>
      <c r="B46" s="35">
        <f>SUM(B47+B48+B49+B50+B51+B52)</f>
        <v>74219.86</v>
      </c>
      <c r="C46" s="11"/>
    </row>
    <row r="47" spans="1:3" x14ac:dyDescent="0.25">
      <c r="A47" s="30" t="s">
        <v>90</v>
      </c>
      <c r="B47" s="47">
        <v>31909.919999999998</v>
      </c>
      <c r="C47" s="11"/>
    </row>
    <row r="48" spans="1:3" x14ac:dyDescent="0.25">
      <c r="A48" s="30" t="s">
        <v>93</v>
      </c>
      <c r="B48" s="47">
        <v>33243.120000000003</v>
      </c>
      <c r="C48" s="11"/>
    </row>
    <row r="49" spans="1:3" x14ac:dyDescent="0.25">
      <c r="A49" s="30" t="s">
        <v>94</v>
      </c>
      <c r="B49" s="47">
        <v>135.99</v>
      </c>
      <c r="C49" s="11"/>
    </row>
    <row r="50" spans="1:3" x14ac:dyDescent="0.25">
      <c r="A50" s="30" t="s">
        <v>66</v>
      </c>
      <c r="B50" s="47">
        <v>0.35</v>
      </c>
      <c r="C50" s="11"/>
    </row>
    <row r="51" spans="1:3" x14ac:dyDescent="0.25">
      <c r="A51" s="30" t="s">
        <v>134</v>
      </c>
      <c r="B51" s="12">
        <v>8930.48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f>SUM(B54+B55+B56+B57+B58+B59)</f>
        <v>46314.5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0</v>
      </c>
      <c r="C56" s="11"/>
    </row>
    <row r="57" spans="1:3" x14ac:dyDescent="0.25">
      <c r="A57" s="36" t="s">
        <v>97</v>
      </c>
      <c r="B57" s="47">
        <v>0</v>
      </c>
      <c r="C57" s="11"/>
    </row>
    <row r="58" spans="1:3" x14ac:dyDescent="0.25">
      <c r="A58" s="36" t="s">
        <v>98</v>
      </c>
      <c r="B58" s="47">
        <v>46314.5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SUM(B43+B46+B53)</f>
        <v>9368373.0299999993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SUM(B63+B64+B65+B66+B68)</f>
        <v>9450880.4199999999</v>
      </c>
      <c r="C62" s="73"/>
    </row>
    <row r="63" spans="1:3" x14ac:dyDescent="0.25">
      <c r="A63" s="30" t="s">
        <v>101</v>
      </c>
      <c r="B63" s="50">
        <v>8734815.3699999992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0</v>
      </c>
      <c r="C67" s="11"/>
    </row>
    <row r="68" spans="1:3" x14ac:dyDescent="0.25">
      <c r="A68" s="30" t="s">
        <v>146</v>
      </c>
      <c r="B68" s="50">
        <v>716065.05</v>
      </c>
      <c r="C68" s="73"/>
    </row>
    <row r="69" spans="1:3" x14ac:dyDescent="0.25">
      <c r="A69" s="52" t="s">
        <v>28</v>
      </c>
      <c r="B69" s="35">
        <v>0</v>
      </c>
      <c r="C69" s="73"/>
    </row>
    <row r="70" spans="1:3" x14ac:dyDescent="0.25">
      <c r="A70" s="53" t="s">
        <v>43</v>
      </c>
      <c r="B70" s="29">
        <f>SUM(B62+B69)</f>
        <v>9450880.4199999999</v>
      </c>
      <c r="C70" s="73"/>
    </row>
    <row r="71" spans="1:3" x14ac:dyDescent="0.25">
      <c r="A71" s="21" t="s">
        <v>6</v>
      </c>
      <c r="B71" s="22"/>
      <c r="C71" s="71"/>
    </row>
    <row r="72" spans="1:3" x14ac:dyDescent="0.25">
      <c r="A72" s="61" t="s">
        <v>40</v>
      </c>
      <c r="B72" s="54">
        <f>SUM(B73+B74+B75+B76+B78+B77)</f>
        <v>7820229.0300000003</v>
      </c>
      <c r="C72" s="71"/>
    </row>
    <row r="73" spans="1:3" x14ac:dyDescent="0.25">
      <c r="A73" s="30" t="s">
        <v>99</v>
      </c>
      <c r="B73" s="55">
        <v>7301543.9400000004</v>
      </c>
      <c r="C73" s="71"/>
    </row>
    <row r="74" spans="1:3" x14ac:dyDescent="0.25">
      <c r="A74" s="30" t="s">
        <v>100</v>
      </c>
      <c r="B74" s="55">
        <v>59091.96</v>
      </c>
      <c r="C74" s="71"/>
    </row>
    <row r="75" spans="1:3" x14ac:dyDescent="0.25">
      <c r="A75" s="30" t="s">
        <v>105</v>
      </c>
      <c r="B75" s="55">
        <v>459593.13</v>
      </c>
      <c r="C75" s="71"/>
    </row>
    <row r="76" spans="1:3" x14ac:dyDescent="0.25">
      <c r="A76" s="30" t="s">
        <v>118</v>
      </c>
      <c r="B76" s="47">
        <v>0</v>
      </c>
      <c r="C76" s="11"/>
    </row>
    <row r="77" spans="1:3" x14ac:dyDescent="0.25">
      <c r="A77" s="30" t="s">
        <v>119</v>
      </c>
      <c r="B77" s="47">
        <v>0</v>
      </c>
      <c r="C77" s="11"/>
    </row>
    <row r="78" spans="1:3" x14ac:dyDescent="0.25">
      <c r="A78" s="30" t="s">
        <v>147</v>
      </c>
      <c r="B78" s="55">
        <v>0</v>
      </c>
      <c r="C78" s="71"/>
    </row>
    <row r="79" spans="1:3" x14ac:dyDescent="0.25">
      <c r="A79" s="62" t="s">
        <v>54</v>
      </c>
      <c r="B79" s="56">
        <v>0</v>
      </c>
      <c r="C79" s="71"/>
    </row>
    <row r="80" spans="1:3" x14ac:dyDescent="0.25">
      <c r="A80" s="62" t="s">
        <v>79</v>
      </c>
      <c r="B80" s="56">
        <v>11373.28</v>
      </c>
      <c r="C80" s="71"/>
    </row>
    <row r="81" spans="1:3" x14ac:dyDescent="0.25">
      <c r="A81" s="62" t="s">
        <v>82</v>
      </c>
      <c r="B81" s="56">
        <v>0</v>
      </c>
      <c r="C81" s="71"/>
    </row>
    <row r="82" spans="1:3" x14ac:dyDescent="0.25">
      <c r="A82" s="63" t="s">
        <v>44</v>
      </c>
      <c r="B82" s="57">
        <f>B72+B79</f>
        <v>7820229.0300000003</v>
      </c>
      <c r="C82" s="71"/>
    </row>
    <row r="83" spans="1:3" x14ac:dyDescent="0.25">
      <c r="A83" s="19" t="s">
        <v>7</v>
      </c>
      <c r="B83" s="23"/>
      <c r="C83" s="71"/>
    </row>
    <row r="84" spans="1:3" x14ac:dyDescent="0.25">
      <c r="A84" s="19" t="s">
        <v>8</v>
      </c>
      <c r="B84" s="65">
        <f>SUM(B85+B86+B87+B88+B89+B93)</f>
        <v>8054837.0599999996</v>
      </c>
      <c r="C84" s="10"/>
    </row>
    <row r="85" spans="1:3" x14ac:dyDescent="0.25">
      <c r="A85" s="43" t="s">
        <v>9</v>
      </c>
      <c r="B85" s="64">
        <v>1977163.99</v>
      </c>
      <c r="C85" s="11"/>
    </row>
    <row r="86" spans="1:3" x14ac:dyDescent="0.25">
      <c r="A86" s="45" t="s">
        <v>10</v>
      </c>
      <c r="B86" s="64">
        <v>3889720.57</v>
      </c>
      <c r="C86" s="11"/>
    </row>
    <row r="87" spans="1:3" x14ac:dyDescent="0.25">
      <c r="A87" s="45" t="s">
        <v>11</v>
      </c>
      <c r="B87" s="64">
        <v>1770967.39</v>
      </c>
      <c r="C87" s="11"/>
    </row>
    <row r="88" spans="1:3" x14ac:dyDescent="0.25">
      <c r="A88" s="43" t="s">
        <v>12</v>
      </c>
      <c r="B88" s="64">
        <v>0</v>
      </c>
      <c r="C88" s="11"/>
    </row>
    <row r="89" spans="1:3" x14ac:dyDescent="0.25">
      <c r="A89" s="43" t="s">
        <v>13</v>
      </c>
      <c r="B89" s="64">
        <v>416985.11</v>
      </c>
      <c r="C89" s="11"/>
    </row>
    <row r="90" spans="1:3" x14ac:dyDescent="0.25">
      <c r="A90" s="43" t="s">
        <v>14</v>
      </c>
      <c r="B90" s="44">
        <f>SUM(B91+B92)</f>
        <v>855970.16999999993</v>
      </c>
      <c r="C90" s="11"/>
    </row>
    <row r="91" spans="1:3" x14ac:dyDescent="0.25">
      <c r="A91" s="46" t="s">
        <v>33</v>
      </c>
      <c r="B91" s="47">
        <v>843931.73</v>
      </c>
      <c r="C91" s="11"/>
    </row>
    <row r="92" spans="1:3" x14ac:dyDescent="0.25">
      <c r="A92" s="46" t="s">
        <v>34</v>
      </c>
      <c r="B92" s="47">
        <v>12038.44</v>
      </c>
      <c r="C92" s="11"/>
    </row>
    <row r="93" spans="1:3" x14ac:dyDescent="0.25">
      <c r="A93" s="46" t="s">
        <v>125</v>
      </c>
      <c r="B93" s="47">
        <v>0</v>
      </c>
      <c r="C93" s="11"/>
    </row>
    <row r="94" spans="1:3" ht="30" x14ac:dyDescent="0.25">
      <c r="A94" s="43" t="s">
        <v>15</v>
      </c>
      <c r="B94" s="44">
        <v>0</v>
      </c>
      <c r="C94" s="11"/>
    </row>
    <row r="95" spans="1:3" x14ac:dyDescent="0.25">
      <c r="A95" s="43" t="s">
        <v>32</v>
      </c>
      <c r="B95" s="44">
        <f>SUM(B96+B97+B98+B99+B100+B104+B101+B102)</f>
        <v>928320.73</v>
      </c>
      <c r="C95" s="11"/>
    </row>
    <row r="96" spans="1:3" x14ac:dyDescent="0.25">
      <c r="A96" s="32" t="s">
        <v>68</v>
      </c>
      <c r="B96" s="47">
        <v>99325.7</v>
      </c>
      <c r="C96" s="11"/>
    </row>
    <row r="97" spans="1:3" x14ac:dyDescent="0.25">
      <c r="A97" s="32" t="s">
        <v>69</v>
      </c>
      <c r="B97" s="47">
        <v>203505.44</v>
      </c>
      <c r="C97" s="11"/>
    </row>
    <row r="98" spans="1:3" x14ac:dyDescent="0.25">
      <c r="A98" s="32" t="s">
        <v>70</v>
      </c>
      <c r="B98" s="47">
        <v>43613.43</v>
      </c>
      <c r="C98" s="11"/>
    </row>
    <row r="99" spans="1:3" x14ac:dyDescent="0.25">
      <c r="A99" s="32" t="s">
        <v>71</v>
      </c>
      <c r="B99" s="47">
        <v>0</v>
      </c>
      <c r="C99" s="11"/>
    </row>
    <row r="100" spans="1:3" x14ac:dyDescent="0.25">
      <c r="A100" s="32" t="s">
        <v>72</v>
      </c>
      <c r="B100" s="47">
        <v>924.11</v>
      </c>
      <c r="C100" s="11"/>
    </row>
    <row r="101" spans="1:3" x14ac:dyDescent="0.25">
      <c r="A101" s="32" t="s">
        <v>129</v>
      </c>
      <c r="B101" s="47">
        <v>0</v>
      </c>
      <c r="C101" s="11"/>
    </row>
    <row r="102" spans="1:3" x14ac:dyDescent="0.25">
      <c r="A102" s="32" t="s">
        <v>128</v>
      </c>
      <c r="B102" s="47">
        <v>0</v>
      </c>
      <c r="C102" s="11"/>
    </row>
    <row r="103" spans="1:3" x14ac:dyDescent="0.25">
      <c r="A103" s="32" t="s">
        <v>130</v>
      </c>
      <c r="B103" s="47">
        <v>0</v>
      </c>
      <c r="C103" s="11"/>
    </row>
    <row r="104" spans="1:3" x14ac:dyDescent="0.25">
      <c r="A104" s="32" t="s">
        <v>148</v>
      </c>
      <c r="B104" s="47">
        <v>580952.05000000005</v>
      </c>
      <c r="C104" s="11"/>
    </row>
    <row r="105" spans="1:3" x14ac:dyDescent="0.25">
      <c r="A105" s="31" t="s">
        <v>73</v>
      </c>
      <c r="B105" s="66">
        <f>SUM(B84,B95+B90)</f>
        <v>9839127.959999999</v>
      </c>
      <c r="C105" s="11"/>
    </row>
    <row r="106" spans="1:3" x14ac:dyDescent="0.25">
      <c r="A106" s="19" t="s">
        <v>16</v>
      </c>
      <c r="B106" s="19"/>
      <c r="C106" s="73"/>
    </row>
    <row r="107" spans="1:3" x14ac:dyDescent="0.25">
      <c r="A107" s="32" t="s">
        <v>30</v>
      </c>
      <c r="B107" s="12">
        <v>1156154.1000000001</v>
      </c>
      <c r="C107" s="73"/>
    </row>
    <row r="108" spans="1:3" x14ac:dyDescent="0.25">
      <c r="A108" s="31" t="s">
        <v>22</v>
      </c>
      <c r="B108" s="29">
        <f>SUM(B107:B107)</f>
        <v>1156154.1000000001</v>
      </c>
      <c r="C108" s="71"/>
    </row>
    <row r="109" spans="1:3" ht="14.25" customHeight="1" x14ac:dyDescent="0.25">
      <c r="A109" s="31" t="s">
        <v>45</v>
      </c>
      <c r="B109" s="29">
        <f>B105+B108</f>
        <v>10995282.059999999</v>
      </c>
      <c r="C109" s="71"/>
    </row>
    <row r="110" spans="1:3" x14ac:dyDescent="0.25">
      <c r="A110" s="31"/>
      <c r="B110" s="33"/>
      <c r="C110" s="71"/>
    </row>
    <row r="111" spans="1:3" x14ac:dyDescent="0.25">
      <c r="A111" s="21" t="s">
        <v>17</v>
      </c>
      <c r="B111" s="22"/>
      <c r="C111" s="71"/>
    </row>
    <row r="112" spans="1:3" x14ac:dyDescent="0.25">
      <c r="A112" s="32" t="s">
        <v>48</v>
      </c>
      <c r="B112" s="12">
        <v>0</v>
      </c>
      <c r="C112" s="73"/>
    </row>
    <row r="113" spans="1:3" x14ac:dyDescent="0.25">
      <c r="A113" s="32" t="s">
        <v>47</v>
      </c>
      <c r="B113" s="12">
        <v>0</v>
      </c>
      <c r="C113" s="70"/>
    </row>
    <row r="114" spans="1:3" x14ac:dyDescent="0.25">
      <c r="A114" s="31" t="s">
        <v>46</v>
      </c>
      <c r="B114" s="29">
        <f>B112+B113</f>
        <v>0</v>
      </c>
      <c r="C114" s="70"/>
    </row>
    <row r="115" spans="1:3" s="13" customFormat="1" ht="14.25" customHeight="1" x14ac:dyDescent="0.25">
      <c r="A115" s="80"/>
      <c r="B115" s="80"/>
      <c r="C115" s="14"/>
    </row>
    <row r="116" spans="1:3" x14ac:dyDescent="0.25">
      <c r="A116" s="17" t="s">
        <v>156</v>
      </c>
      <c r="B116" s="24"/>
      <c r="C116" s="72"/>
    </row>
    <row r="117" spans="1:3" x14ac:dyDescent="0.25">
      <c r="A117" s="30" t="s">
        <v>18</v>
      </c>
      <c r="B117" s="12">
        <v>0</v>
      </c>
      <c r="C117" s="72"/>
    </row>
    <row r="118" spans="1:3" x14ac:dyDescent="0.25">
      <c r="A118" s="40" t="s">
        <v>50</v>
      </c>
      <c r="B118" s="35">
        <f>SUM(B119+B120+B121+B122+B123+B125+B124)</f>
        <v>1154436.2000000002</v>
      </c>
      <c r="C118" s="72"/>
    </row>
    <row r="119" spans="1:3" x14ac:dyDescent="0.25">
      <c r="A119" s="30" t="s">
        <v>74</v>
      </c>
      <c r="B119" s="12">
        <v>0</v>
      </c>
      <c r="C119" s="72"/>
    </row>
    <row r="120" spans="1:3" x14ac:dyDescent="0.25">
      <c r="A120" s="30" t="s">
        <v>107</v>
      </c>
      <c r="B120" s="12">
        <v>62842.32</v>
      </c>
      <c r="C120" s="72"/>
    </row>
    <row r="121" spans="1:3" x14ac:dyDescent="0.25">
      <c r="A121" s="30" t="s">
        <v>108</v>
      </c>
      <c r="B121" s="12">
        <v>0</v>
      </c>
      <c r="C121" s="72"/>
    </row>
    <row r="122" spans="1:3" x14ac:dyDescent="0.25">
      <c r="A122" s="30" t="s">
        <v>75</v>
      </c>
      <c r="B122" s="12">
        <v>0</v>
      </c>
      <c r="C122" s="72"/>
    </row>
    <row r="123" spans="1:3" x14ac:dyDescent="0.25">
      <c r="A123" s="30" t="s">
        <v>76</v>
      </c>
      <c r="B123" s="12">
        <v>0</v>
      </c>
      <c r="C123" s="72"/>
    </row>
    <row r="124" spans="1:3" x14ac:dyDescent="0.25">
      <c r="A124" s="30" t="s">
        <v>77</v>
      </c>
      <c r="B124" s="12">
        <v>69196.88</v>
      </c>
      <c r="C124" s="72"/>
    </row>
    <row r="125" spans="1:3" x14ac:dyDescent="0.25">
      <c r="A125" s="30" t="s">
        <v>136</v>
      </c>
      <c r="B125" s="12">
        <v>1022397</v>
      </c>
      <c r="C125" s="72"/>
    </row>
    <row r="126" spans="1:3" x14ac:dyDescent="0.25">
      <c r="A126" s="40" t="s">
        <v>51</v>
      </c>
      <c r="B126" s="35">
        <f>SUM(B127+B128+B129+B131+B130)</f>
        <v>6295139.2600000007</v>
      </c>
      <c r="C126" s="72"/>
    </row>
    <row r="127" spans="1:3" x14ac:dyDescent="0.25">
      <c r="A127" s="30" t="s">
        <v>78</v>
      </c>
      <c r="B127" s="12">
        <v>2388687.87</v>
      </c>
      <c r="C127" s="72"/>
    </row>
    <row r="128" spans="1:3" x14ac:dyDescent="0.25">
      <c r="A128" s="30" t="s">
        <v>109</v>
      </c>
      <c r="B128" s="12">
        <v>3204102.75</v>
      </c>
      <c r="C128" s="72"/>
    </row>
    <row r="129" spans="1:3" x14ac:dyDescent="0.25">
      <c r="A129" s="30" t="s">
        <v>110</v>
      </c>
      <c r="B129" s="12">
        <v>12757.82</v>
      </c>
      <c r="C129" s="72"/>
    </row>
    <row r="130" spans="1:3" x14ac:dyDescent="0.25">
      <c r="A130" s="30" t="s">
        <v>81</v>
      </c>
      <c r="B130" s="12">
        <v>33.409999999999997</v>
      </c>
      <c r="C130" s="72"/>
    </row>
    <row r="131" spans="1:3" x14ac:dyDescent="0.25">
      <c r="A131" s="30" t="s">
        <v>137</v>
      </c>
      <c r="B131" s="12">
        <v>689557.41</v>
      </c>
      <c r="C131" s="72"/>
    </row>
    <row r="132" spans="1:3" x14ac:dyDescent="0.25">
      <c r="A132" s="31" t="s">
        <v>23</v>
      </c>
      <c r="B132" s="29">
        <f>SUM(B118+B126)</f>
        <v>7449575.4600000009</v>
      </c>
      <c r="C132" s="72"/>
    </row>
    <row r="133" spans="1:3" x14ac:dyDescent="0.25">
      <c r="A133" t="s">
        <v>36</v>
      </c>
      <c r="B133" s="1"/>
      <c r="C133" s="70"/>
    </row>
    <row r="134" spans="1:3" ht="15.75" thickBot="1" x14ac:dyDescent="0.3">
      <c r="A134" s="25" t="s">
        <v>19</v>
      </c>
      <c r="B134" s="26"/>
      <c r="C134" s="70"/>
    </row>
    <row r="135" spans="1:3" ht="15.75" thickBot="1" x14ac:dyDescent="0.3">
      <c r="A135" s="28" t="s">
        <v>83</v>
      </c>
      <c r="B135" s="68">
        <v>86458.22</v>
      </c>
      <c r="C135" s="70"/>
    </row>
    <row r="136" spans="1:3" x14ac:dyDescent="0.25">
      <c r="A136" s="28" t="s">
        <v>56</v>
      </c>
      <c r="B136" s="29">
        <v>1548203.87</v>
      </c>
      <c r="C136" s="70"/>
    </row>
    <row r="137" spans="1:3" x14ac:dyDescent="0.25">
      <c r="A137" s="28" t="s">
        <v>112</v>
      </c>
      <c r="B137" s="29">
        <v>0</v>
      </c>
      <c r="C137" s="70"/>
    </row>
    <row r="138" spans="1:3" x14ac:dyDescent="0.25">
      <c r="A138" s="25" t="s">
        <v>20</v>
      </c>
      <c r="B138" s="27">
        <f>B135+B136+B137</f>
        <v>1634662.09</v>
      </c>
    </row>
    <row r="139" spans="1:3" ht="19.149999999999999" customHeight="1" x14ac:dyDescent="0.25">
      <c r="A139" s="81" t="s">
        <v>57</v>
      </c>
      <c r="B139" s="82"/>
    </row>
    <row r="140" spans="1:3" ht="15.4" customHeight="1" x14ac:dyDescent="0.25">
      <c r="A140" s="39"/>
      <c r="B140" s="38"/>
    </row>
    <row r="141" spans="1:3" s="69" customFormat="1" ht="15.75" customHeight="1" x14ac:dyDescent="0.25">
      <c r="A141" s="16" t="s">
        <v>84</v>
      </c>
      <c r="B141" s="15" t="s">
        <v>157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5:B115"/>
    <mergeCell ref="A139:B139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53D5-C3D8-4AA7-B188-638C9358EF01}">
  <sheetPr>
    <tabColor rgb="FF00B0F0"/>
    <pageSetUpPr fitToPage="1"/>
  </sheetPr>
  <dimension ref="A1:C141"/>
  <sheetViews>
    <sheetView showGridLines="0" topLeftCell="A70" zoomScale="90" zoomScaleNormal="90" zoomScaleSheetLayoutView="70" zoomScalePageLayoutView="70" workbookViewId="0">
      <selection activeCell="A119" sqref="A118:A119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151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249199.64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2000</v>
      </c>
      <c r="C32" s="72"/>
    </row>
    <row r="33" spans="1:3" x14ac:dyDescent="0.25">
      <c r="A33" s="30" t="s">
        <v>92</v>
      </c>
      <c r="B33" s="12">
        <v>67338.600000000006</v>
      </c>
      <c r="C33" s="72"/>
    </row>
    <row r="34" spans="1:3" x14ac:dyDescent="0.25">
      <c r="A34" s="30" t="s">
        <v>132</v>
      </c>
      <c r="B34" s="12">
        <v>179861.04</v>
      </c>
      <c r="C34" s="72"/>
    </row>
    <row r="35" spans="1:3" x14ac:dyDescent="0.25">
      <c r="A35" s="40" t="s">
        <v>53</v>
      </c>
      <c r="B35" s="35">
        <f>SUM(B36:B40)</f>
        <v>11582347.859999999</v>
      </c>
      <c r="C35" s="72"/>
    </row>
    <row r="36" spans="1:3" x14ac:dyDescent="0.25">
      <c r="A36" s="30" t="s">
        <v>65</v>
      </c>
      <c r="B36" s="12">
        <v>7713030.8700000001</v>
      </c>
      <c r="C36" s="72"/>
    </row>
    <row r="37" spans="1:3" x14ac:dyDescent="0.25">
      <c r="A37" s="30" t="s">
        <v>95</v>
      </c>
      <c r="B37" s="12">
        <v>3081553.77</v>
      </c>
      <c r="C37" s="72"/>
    </row>
    <row r="38" spans="1:3" x14ac:dyDescent="0.25">
      <c r="A38" s="30" t="s">
        <v>96</v>
      </c>
      <c r="B38" s="12">
        <v>12495.36</v>
      </c>
      <c r="C38" s="72"/>
    </row>
    <row r="39" spans="1:3" x14ac:dyDescent="0.25">
      <c r="A39" s="30" t="s">
        <v>80</v>
      </c>
      <c r="B39" s="12">
        <v>32.74</v>
      </c>
      <c r="C39" s="72"/>
    </row>
    <row r="40" spans="1:3" x14ac:dyDescent="0.25">
      <c r="A40" s="30" t="s">
        <v>133</v>
      </c>
      <c r="B40" s="12">
        <v>775235.12</v>
      </c>
      <c r="C40" s="72"/>
    </row>
    <row r="41" spans="1:3" x14ac:dyDescent="0.25">
      <c r="A41" s="37" t="s">
        <v>49</v>
      </c>
      <c r="B41" s="29">
        <f>SUM(B26+B27+B35)</f>
        <v>11831547.5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4308052.96</v>
      </c>
      <c r="C43" s="11"/>
    </row>
    <row r="44" spans="1:3" x14ac:dyDescent="0.25">
      <c r="A44" s="30" t="s">
        <v>152</v>
      </c>
      <c r="B44" s="64">
        <v>4268852.96</v>
      </c>
      <c r="C44" s="11"/>
    </row>
    <row r="45" spans="1:3" ht="15.4" customHeight="1" x14ac:dyDescent="0.25">
      <c r="A45" s="41" t="s">
        <v>38</v>
      </c>
      <c r="B45" s="50">
        <v>39200</v>
      </c>
      <c r="C45" s="11"/>
    </row>
    <row r="46" spans="1:3" x14ac:dyDescent="0.25">
      <c r="A46" s="42" t="s">
        <v>41</v>
      </c>
      <c r="B46" s="35">
        <f>SUM(B47+B48+B49+B50+B51+B52)</f>
        <v>108727.64000000001</v>
      </c>
      <c r="C46" s="11"/>
    </row>
    <row r="47" spans="1:3" x14ac:dyDescent="0.25">
      <c r="A47" s="30" t="s">
        <v>90</v>
      </c>
      <c r="B47" s="47">
        <v>69384.259999999995</v>
      </c>
      <c r="C47" s="11"/>
    </row>
    <row r="48" spans="1:3" x14ac:dyDescent="0.25">
      <c r="A48" s="30" t="s">
        <v>93</v>
      </c>
      <c r="B48" s="47">
        <v>30213.9</v>
      </c>
      <c r="C48" s="11"/>
    </row>
    <row r="49" spans="1:3" x14ac:dyDescent="0.25">
      <c r="A49" s="30" t="s">
        <v>94</v>
      </c>
      <c r="B49" s="47">
        <v>126.47</v>
      </c>
      <c r="C49" s="11"/>
    </row>
    <row r="50" spans="1:3" x14ac:dyDescent="0.25">
      <c r="A50" s="30" t="s">
        <v>66</v>
      </c>
      <c r="B50" s="47">
        <v>0.32</v>
      </c>
      <c r="C50" s="11"/>
    </row>
    <row r="51" spans="1:3" x14ac:dyDescent="0.25">
      <c r="A51" s="30" t="s">
        <v>134</v>
      </c>
      <c r="B51" s="12">
        <v>9002.69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f>SUM(B54+B55+B56+B57+B58+B59)</f>
        <v>24881.42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1650</v>
      </c>
      <c r="C56" s="11"/>
    </row>
    <row r="57" spans="1:3" x14ac:dyDescent="0.25">
      <c r="A57" s="36" t="s">
        <v>97</v>
      </c>
      <c r="B57" s="47">
        <v>0</v>
      </c>
      <c r="C57" s="11"/>
    </row>
    <row r="58" spans="1:3" x14ac:dyDescent="0.25">
      <c r="A58" s="36" t="s">
        <v>98</v>
      </c>
      <c r="B58" s="47">
        <v>23231.42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SUM(B43+B46+B53)</f>
        <v>4441662.0199999996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SUM(B63+B64+B65+B66+B68)</f>
        <v>7748362.1500000004</v>
      </c>
      <c r="C62" s="73"/>
    </row>
    <row r="63" spans="1:3" x14ac:dyDescent="0.25">
      <c r="A63" s="30" t="s">
        <v>101</v>
      </c>
      <c r="B63" s="50">
        <v>7721362.1500000004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0</v>
      </c>
      <c r="C67" s="11"/>
    </row>
    <row r="68" spans="1:3" x14ac:dyDescent="0.25">
      <c r="A68" s="30" t="s">
        <v>146</v>
      </c>
      <c r="B68" s="50">
        <v>27000</v>
      </c>
      <c r="C68" s="73"/>
    </row>
    <row r="69" spans="1:3" x14ac:dyDescent="0.25">
      <c r="A69" s="52" t="s">
        <v>28</v>
      </c>
      <c r="B69" s="35">
        <v>0</v>
      </c>
      <c r="C69" s="73"/>
    </row>
    <row r="70" spans="1:3" x14ac:dyDescent="0.25">
      <c r="A70" s="53" t="s">
        <v>43</v>
      </c>
      <c r="B70" s="29">
        <f>SUM(B62+B69)</f>
        <v>7748362.1500000004</v>
      </c>
      <c r="C70" s="73"/>
    </row>
    <row r="71" spans="1:3" x14ac:dyDescent="0.25">
      <c r="A71" s="21" t="s">
        <v>6</v>
      </c>
      <c r="B71" s="22"/>
      <c r="C71" s="71"/>
    </row>
    <row r="72" spans="1:3" x14ac:dyDescent="0.25">
      <c r="A72" s="61" t="s">
        <v>40</v>
      </c>
      <c r="B72" s="54">
        <f>SUM(B73+B74+B75+B76+B78+B77)</f>
        <v>3925957.34</v>
      </c>
      <c r="C72" s="71"/>
    </row>
    <row r="73" spans="1:3" x14ac:dyDescent="0.25">
      <c r="A73" s="30" t="s">
        <v>99</v>
      </c>
      <c r="B73" s="55">
        <v>3746096.3</v>
      </c>
      <c r="C73" s="71"/>
    </row>
    <row r="74" spans="1:3" x14ac:dyDescent="0.25">
      <c r="A74" s="30" t="s">
        <v>100</v>
      </c>
      <c r="B74" s="55">
        <v>0</v>
      </c>
      <c r="C74" s="71"/>
    </row>
    <row r="75" spans="1:3" x14ac:dyDescent="0.25">
      <c r="A75" s="30" t="s">
        <v>105</v>
      </c>
      <c r="B75" s="55">
        <v>0</v>
      </c>
      <c r="C75" s="71"/>
    </row>
    <row r="76" spans="1:3" x14ac:dyDescent="0.25">
      <c r="A76" s="30" t="s">
        <v>118</v>
      </c>
      <c r="B76" s="47">
        <v>0</v>
      </c>
      <c r="C76" s="11"/>
    </row>
    <row r="77" spans="1:3" x14ac:dyDescent="0.25">
      <c r="A77" s="30" t="s">
        <v>119</v>
      </c>
      <c r="B77" s="47">
        <v>0</v>
      </c>
      <c r="C77" s="11"/>
    </row>
    <row r="78" spans="1:3" x14ac:dyDescent="0.25">
      <c r="A78" s="30" t="s">
        <v>147</v>
      </c>
      <c r="B78" s="55">
        <v>179861.04</v>
      </c>
      <c r="C78" s="71"/>
    </row>
    <row r="79" spans="1:3" x14ac:dyDescent="0.25">
      <c r="A79" s="62" t="s">
        <v>54</v>
      </c>
      <c r="B79" s="56">
        <v>0</v>
      </c>
      <c r="C79" s="71"/>
    </row>
    <row r="80" spans="1:3" x14ac:dyDescent="0.25">
      <c r="A80" s="62" t="s">
        <v>79</v>
      </c>
      <c r="B80" s="56">
        <v>5726.62</v>
      </c>
      <c r="C80" s="71"/>
    </row>
    <row r="81" spans="1:3" x14ac:dyDescent="0.25">
      <c r="A81" s="62" t="s">
        <v>82</v>
      </c>
      <c r="B81" s="56">
        <v>0</v>
      </c>
      <c r="C81" s="71"/>
    </row>
    <row r="82" spans="1:3" x14ac:dyDescent="0.25">
      <c r="A82" s="63" t="s">
        <v>44</v>
      </c>
      <c r="B82" s="57">
        <f>B72+B79</f>
        <v>3925957.34</v>
      </c>
      <c r="C82" s="71"/>
    </row>
    <row r="83" spans="1:3" x14ac:dyDescent="0.25">
      <c r="A83" s="19" t="s">
        <v>7</v>
      </c>
      <c r="B83" s="23"/>
      <c r="C83" s="71"/>
    </row>
    <row r="84" spans="1:3" x14ac:dyDescent="0.25">
      <c r="A84" s="19" t="s">
        <v>8</v>
      </c>
      <c r="B84" s="65">
        <f>SUM(B85+B86+B87+B88+B89+B93)</f>
        <v>7135104.1000000006</v>
      </c>
      <c r="C84" s="10"/>
    </row>
    <row r="85" spans="1:3" x14ac:dyDescent="0.25">
      <c r="A85" s="43" t="s">
        <v>9</v>
      </c>
      <c r="B85" s="64">
        <v>2062574.59</v>
      </c>
      <c r="C85" s="11"/>
    </row>
    <row r="86" spans="1:3" x14ac:dyDescent="0.25">
      <c r="A86" s="45" t="s">
        <v>10</v>
      </c>
      <c r="B86" s="64">
        <v>3580454.73</v>
      </c>
      <c r="C86" s="11"/>
    </row>
    <row r="87" spans="1:3" x14ac:dyDescent="0.25">
      <c r="A87" s="45" t="s">
        <v>11</v>
      </c>
      <c r="B87" s="64">
        <v>1059722.7</v>
      </c>
      <c r="C87" s="11"/>
    </row>
    <row r="88" spans="1:3" x14ac:dyDescent="0.25">
      <c r="A88" s="43" t="s">
        <v>12</v>
      </c>
      <c r="B88" s="64">
        <v>0</v>
      </c>
      <c r="C88" s="11"/>
    </row>
    <row r="89" spans="1:3" x14ac:dyDescent="0.25">
      <c r="A89" s="43" t="s">
        <v>13</v>
      </c>
      <c r="B89" s="64">
        <v>411457.11</v>
      </c>
      <c r="C89" s="11"/>
    </row>
    <row r="90" spans="1:3" x14ac:dyDescent="0.25">
      <c r="A90" s="43" t="s">
        <v>14</v>
      </c>
      <c r="B90" s="44">
        <f>SUM(B91+B92)</f>
        <v>851310.28999999992</v>
      </c>
      <c r="C90" s="11"/>
    </row>
    <row r="91" spans="1:3" x14ac:dyDescent="0.25">
      <c r="A91" s="46" t="s">
        <v>33</v>
      </c>
      <c r="B91" s="47">
        <v>840461.19</v>
      </c>
      <c r="C91" s="11"/>
    </row>
    <row r="92" spans="1:3" x14ac:dyDescent="0.25">
      <c r="A92" s="46" t="s">
        <v>34</v>
      </c>
      <c r="B92" s="47">
        <v>10849.1</v>
      </c>
      <c r="C92" s="11"/>
    </row>
    <row r="93" spans="1:3" x14ac:dyDescent="0.25">
      <c r="A93" s="46" t="s">
        <v>125</v>
      </c>
      <c r="B93" s="47">
        <v>20894.97</v>
      </c>
      <c r="C93" s="11"/>
    </row>
    <row r="94" spans="1:3" ht="30" x14ac:dyDescent="0.25">
      <c r="A94" s="43" t="s">
        <v>15</v>
      </c>
      <c r="B94" s="44">
        <v>0</v>
      </c>
      <c r="C94" s="11"/>
    </row>
    <row r="95" spans="1:3" x14ac:dyDescent="0.25">
      <c r="A95" s="43" t="s">
        <v>32</v>
      </c>
      <c r="B95" s="44">
        <f>SUM(B96+B97+B98+B99+B100+B104+B101+B102)</f>
        <v>349364.83999999997</v>
      </c>
      <c r="C95" s="11"/>
    </row>
    <row r="96" spans="1:3" x14ac:dyDescent="0.25">
      <c r="A96" s="32" t="s">
        <v>68</v>
      </c>
      <c r="B96" s="47">
        <v>59362.12</v>
      </c>
      <c r="C96" s="11"/>
    </row>
    <row r="97" spans="1:3" x14ac:dyDescent="0.25">
      <c r="A97" s="32" t="s">
        <v>69</v>
      </c>
      <c r="B97" s="47">
        <v>0</v>
      </c>
      <c r="C97" s="11"/>
    </row>
    <row r="98" spans="1:3" x14ac:dyDescent="0.25">
      <c r="A98" s="32" t="s">
        <v>70</v>
      </c>
      <c r="B98" s="47">
        <v>72991.679999999993</v>
      </c>
      <c r="C98" s="11"/>
    </row>
    <row r="99" spans="1:3" x14ac:dyDescent="0.25">
      <c r="A99" s="32" t="s">
        <v>71</v>
      </c>
      <c r="B99" s="47">
        <v>0</v>
      </c>
      <c r="C99" s="11"/>
    </row>
    <row r="100" spans="1:3" x14ac:dyDescent="0.25">
      <c r="A100" s="32" t="s">
        <v>72</v>
      </c>
      <c r="B100" s="47">
        <v>661.84</v>
      </c>
      <c r="C100" s="11"/>
    </row>
    <row r="101" spans="1:3" x14ac:dyDescent="0.25">
      <c r="A101" s="32" t="s">
        <v>129</v>
      </c>
      <c r="B101" s="47">
        <v>0</v>
      </c>
      <c r="C101" s="11"/>
    </row>
    <row r="102" spans="1:3" x14ac:dyDescent="0.25">
      <c r="A102" s="32" t="s">
        <v>128</v>
      </c>
      <c r="B102" s="47">
        <v>0</v>
      </c>
      <c r="C102" s="11"/>
    </row>
    <row r="103" spans="1:3" x14ac:dyDescent="0.25">
      <c r="A103" s="32" t="s">
        <v>130</v>
      </c>
      <c r="B103" s="47">
        <v>0</v>
      </c>
      <c r="C103" s="11"/>
    </row>
    <row r="104" spans="1:3" x14ac:dyDescent="0.25">
      <c r="A104" s="32" t="s">
        <v>148</v>
      </c>
      <c r="B104" s="47">
        <v>216349.2</v>
      </c>
      <c r="C104" s="11"/>
    </row>
    <row r="105" spans="1:3" x14ac:dyDescent="0.25">
      <c r="A105" s="31" t="s">
        <v>73</v>
      </c>
      <c r="B105" s="66">
        <f>SUM(B84,B95+B90)</f>
        <v>8335779.2300000004</v>
      </c>
      <c r="C105" s="11"/>
    </row>
    <row r="106" spans="1:3" x14ac:dyDescent="0.25">
      <c r="A106" s="19" t="s">
        <v>16</v>
      </c>
      <c r="B106" s="19"/>
      <c r="C106" s="73"/>
    </row>
    <row r="107" spans="1:3" x14ac:dyDescent="0.25">
      <c r="A107" s="32" t="s">
        <v>30</v>
      </c>
      <c r="B107" s="12">
        <v>432698.4</v>
      </c>
      <c r="C107" s="73"/>
    </row>
    <row r="108" spans="1:3" x14ac:dyDescent="0.25">
      <c r="A108" s="31" t="s">
        <v>22</v>
      </c>
      <c r="B108" s="29">
        <f>SUM(B107:B107)</f>
        <v>432698.4</v>
      </c>
      <c r="C108" s="71"/>
    </row>
    <row r="109" spans="1:3" ht="14.25" customHeight="1" x14ac:dyDescent="0.25">
      <c r="A109" s="31" t="s">
        <v>45</v>
      </c>
      <c r="B109" s="29">
        <f>B105+B108</f>
        <v>8768477.6300000008</v>
      </c>
      <c r="C109" s="71"/>
    </row>
    <row r="110" spans="1:3" x14ac:dyDescent="0.25">
      <c r="A110" s="31"/>
      <c r="B110" s="33"/>
      <c r="C110" s="71"/>
    </row>
    <row r="111" spans="1:3" x14ac:dyDescent="0.25">
      <c r="A111" s="21" t="s">
        <v>17</v>
      </c>
      <c r="B111" s="22"/>
      <c r="C111" s="71"/>
    </row>
    <row r="112" spans="1:3" x14ac:dyDescent="0.25">
      <c r="A112" s="32" t="s">
        <v>48</v>
      </c>
      <c r="B112" s="12">
        <v>0</v>
      </c>
      <c r="C112" s="73"/>
    </row>
    <row r="113" spans="1:3" x14ac:dyDescent="0.25">
      <c r="A113" s="32" t="s">
        <v>47</v>
      </c>
      <c r="B113" s="12">
        <v>0</v>
      </c>
      <c r="C113" s="70"/>
    </row>
    <row r="114" spans="1:3" x14ac:dyDescent="0.25">
      <c r="A114" s="31" t="s">
        <v>46</v>
      </c>
      <c r="B114" s="29">
        <f>B112+B113</f>
        <v>0</v>
      </c>
      <c r="C114" s="70"/>
    </row>
    <row r="115" spans="1:3" s="13" customFormat="1" ht="14.25" customHeight="1" x14ac:dyDescent="0.25">
      <c r="A115" s="80"/>
      <c r="B115" s="80"/>
      <c r="C115" s="14"/>
    </row>
    <row r="116" spans="1:3" x14ac:dyDescent="0.25">
      <c r="A116" s="17" t="s">
        <v>153</v>
      </c>
      <c r="B116" s="24"/>
      <c r="C116" s="72"/>
    </row>
    <row r="117" spans="1:3" x14ac:dyDescent="0.25">
      <c r="A117" s="30" t="s">
        <v>18</v>
      </c>
      <c r="B117" s="12">
        <v>0</v>
      </c>
      <c r="C117" s="72"/>
    </row>
    <row r="118" spans="1:3" x14ac:dyDescent="0.25">
      <c r="A118" s="40" t="s">
        <v>50</v>
      </c>
      <c r="B118" s="35">
        <f>SUM(B119+B120+B121+B122+B123+B125+B124)</f>
        <v>68759.600000000006</v>
      </c>
      <c r="C118" s="72"/>
    </row>
    <row r="119" spans="1:3" x14ac:dyDescent="0.25">
      <c r="A119" s="30" t="s">
        <v>74</v>
      </c>
      <c r="B119" s="12">
        <v>0</v>
      </c>
      <c r="C119" s="72"/>
    </row>
    <row r="120" spans="1:3" x14ac:dyDescent="0.25">
      <c r="A120" s="30" t="s">
        <v>107</v>
      </c>
      <c r="B120" s="12">
        <v>0</v>
      </c>
      <c r="C120" s="72"/>
    </row>
    <row r="121" spans="1:3" x14ac:dyDescent="0.25">
      <c r="A121" s="30" t="s">
        <v>108</v>
      </c>
      <c r="B121" s="12">
        <v>0</v>
      </c>
      <c r="C121" s="72"/>
    </row>
    <row r="122" spans="1:3" x14ac:dyDescent="0.25">
      <c r="A122" s="30" t="s">
        <v>75</v>
      </c>
      <c r="B122" s="12">
        <v>0</v>
      </c>
      <c r="C122" s="72"/>
    </row>
    <row r="123" spans="1:3" x14ac:dyDescent="0.25">
      <c r="A123" s="30" t="s">
        <v>76</v>
      </c>
      <c r="B123" s="12">
        <v>1432</v>
      </c>
      <c r="C123" s="72"/>
    </row>
    <row r="124" spans="1:3" x14ac:dyDescent="0.25">
      <c r="A124" s="30" t="s">
        <v>77</v>
      </c>
      <c r="B124" s="12">
        <v>67327.600000000006</v>
      </c>
      <c r="C124" s="72"/>
    </row>
    <row r="125" spans="1:3" x14ac:dyDescent="0.25">
      <c r="A125" s="30" t="s">
        <v>136</v>
      </c>
      <c r="B125" s="12">
        <v>0</v>
      </c>
      <c r="C125" s="72"/>
    </row>
    <row r="126" spans="1:3" x14ac:dyDescent="0.25">
      <c r="A126" s="40" t="s">
        <v>51</v>
      </c>
      <c r="B126" s="35">
        <f>SUM(B127+B128+B129+B131+B130)</f>
        <v>7862944.0699999994</v>
      </c>
      <c r="C126" s="72"/>
    </row>
    <row r="127" spans="1:3" x14ac:dyDescent="0.25">
      <c r="A127" s="30" t="s">
        <v>78</v>
      </c>
      <c r="B127" s="12">
        <v>3801422.66</v>
      </c>
      <c r="C127" s="72"/>
    </row>
    <row r="128" spans="1:3" x14ac:dyDescent="0.25">
      <c r="A128" s="30" t="s">
        <v>109</v>
      </c>
      <c r="B128" s="12">
        <v>3111767.67</v>
      </c>
      <c r="C128" s="72"/>
    </row>
    <row r="129" spans="1:3" x14ac:dyDescent="0.25">
      <c r="A129" s="30" t="s">
        <v>110</v>
      </c>
      <c r="B129" s="12">
        <v>12621.83</v>
      </c>
      <c r="C129" s="72"/>
    </row>
    <row r="130" spans="1:3" x14ac:dyDescent="0.25">
      <c r="A130" s="30" t="s">
        <v>81</v>
      </c>
      <c r="B130" s="12">
        <v>33.06</v>
      </c>
      <c r="C130" s="72"/>
    </row>
    <row r="131" spans="1:3" x14ac:dyDescent="0.25">
      <c r="A131" s="30" t="s">
        <v>137</v>
      </c>
      <c r="B131" s="12">
        <v>937098.85</v>
      </c>
      <c r="C131" s="72"/>
    </row>
    <row r="132" spans="1:3" x14ac:dyDescent="0.25">
      <c r="A132" s="31" t="s">
        <v>23</v>
      </c>
      <c r="B132" s="29">
        <f>SUM(B118+B126)</f>
        <v>7931703.669999999</v>
      </c>
      <c r="C132" s="72"/>
    </row>
    <row r="133" spans="1:3" x14ac:dyDescent="0.25">
      <c r="A133" t="s">
        <v>36</v>
      </c>
      <c r="B133" s="1"/>
      <c r="C133" s="70"/>
    </row>
    <row r="134" spans="1:3" ht="15.75" thickBot="1" x14ac:dyDescent="0.3">
      <c r="A134" s="25" t="s">
        <v>19</v>
      </c>
      <c r="B134" s="26"/>
      <c r="C134" s="70"/>
    </row>
    <row r="135" spans="1:3" ht="15.75" thickBot="1" x14ac:dyDescent="0.3">
      <c r="A135" s="28" t="s">
        <v>83</v>
      </c>
      <c r="B135" s="68">
        <v>0</v>
      </c>
      <c r="C135" s="70"/>
    </row>
    <row r="136" spans="1:3" x14ac:dyDescent="0.25">
      <c r="A136" s="28" t="s">
        <v>56</v>
      </c>
      <c r="B136" s="29">
        <v>5114200.8</v>
      </c>
      <c r="C136" s="70"/>
    </row>
    <row r="137" spans="1:3" x14ac:dyDescent="0.25">
      <c r="A137" s="28" t="s">
        <v>112</v>
      </c>
      <c r="B137" s="29">
        <v>0</v>
      </c>
      <c r="C137" s="70"/>
    </row>
    <row r="138" spans="1:3" x14ac:dyDescent="0.25">
      <c r="A138" s="25" t="s">
        <v>20</v>
      </c>
      <c r="B138" s="27">
        <f>B135+B136+B137</f>
        <v>5114200.8</v>
      </c>
    </row>
    <row r="139" spans="1:3" ht="19.149999999999999" customHeight="1" x14ac:dyDescent="0.25">
      <c r="A139" s="81" t="s">
        <v>57</v>
      </c>
      <c r="B139" s="82"/>
    </row>
    <row r="140" spans="1:3" ht="15.4" customHeight="1" x14ac:dyDescent="0.25">
      <c r="A140" s="39"/>
      <c r="B140" s="38"/>
    </row>
    <row r="141" spans="1:3" s="69" customFormat="1" ht="15.75" customHeight="1" x14ac:dyDescent="0.25">
      <c r="A141" s="16" t="s">
        <v>84</v>
      </c>
      <c r="B141" s="15" t="s">
        <v>154</v>
      </c>
    </row>
  </sheetData>
  <mergeCells count="11">
    <mergeCell ref="A17:B17"/>
    <mergeCell ref="A22:B22"/>
    <mergeCell ref="B23:B24"/>
    <mergeCell ref="A115:B115"/>
    <mergeCell ref="A139:B139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741E-01D2-4BD8-A6B0-335518F99F2B}">
  <sheetPr>
    <tabColor rgb="FF00B0F0"/>
    <pageSetUpPr fitToPage="1"/>
  </sheetPr>
  <dimension ref="A1:C141"/>
  <sheetViews>
    <sheetView showGridLines="0" topLeftCell="A82" zoomScale="90" zoomScaleNormal="90" zoomScaleSheetLayoutView="70" zoomScalePageLayoutView="70" workbookViewId="0">
      <selection activeCell="A132" sqref="A132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145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65273.84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0</v>
      </c>
      <c r="C32" s="72"/>
    </row>
    <row r="33" spans="1:3" x14ac:dyDescent="0.25">
      <c r="A33" s="30" t="s">
        <v>92</v>
      </c>
      <c r="B33" s="12">
        <v>65273.84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40" t="s">
        <v>53</v>
      </c>
      <c r="B35" s="35">
        <f>SUM(B36:B40)</f>
        <v>9853074.1999999993</v>
      </c>
      <c r="C35" s="72"/>
    </row>
    <row r="36" spans="1:3" x14ac:dyDescent="0.25">
      <c r="A36" s="30" t="s">
        <v>65</v>
      </c>
      <c r="B36" s="12">
        <v>6149964.4500000002</v>
      </c>
      <c r="C36" s="72"/>
    </row>
    <row r="37" spans="1:3" x14ac:dyDescent="0.25">
      <c r="A37" s="30" t="s">
        <v>95</v>
      </c>
      <c r="B37" s="12">
        <v>2879097.8</v>
      </c>
      <c r="C37" s="72"/>
    </row>
    <row r="38" spans="1:3" x14ac:dyDescent="0.25">
      <c r="A38" s="30" t="s">
        <v>96</v>
      </c>
      <c r="B38" s="12">
        <v>12369.83</v>
      </c>
      <c r="C38" s="72"/>
    </row>
    <row r="39" spans="1:3" x14ac:dyDescent="0.25">
      <c r="A39" s="30" t="s">
        <v>80</v>
      </c>
      <c r="B39" s="12">
        <v>32.42</v>
      </c>
      <c r="C39" s="72"/>
    </row>
    <row r="40" spans="1:3" x14ac:dyDescent="0.25">
      <c r="A40" s="30" t="s">
        <v>133</v>
      </c>
      <c r="B40" s="12">
        <v>811609.7</v>
      </c>
      <c r="C40" s="72"/>
    </row>
    <row r="41" spans="1:3" x14ac:dyDescent="0.25">
      <c r="A41" s="37" t="s">
        <v>49</v>
      </c>
      <c r="B41" s="29">
        <f>SUM(B26+B27+B35)</f>
        <v>9918348.0399999991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9664261.4499999993</v>
      </c>
      <c r="C43" s="11"/>
    </row>
    <row r="44" spans="1:3" x14ac:dyDescent="0.25">
      <c r="A44" s="30" t="s">
        <v>64</v>
      </c>
      <c r="B44" s="47">
        <v>9278899.4100000001</v>
      </c>
      <c r="C44" s="11"/>
    </row>
    <row r="45" spans="1:3" ht="15.4" customHeight="1" x14ac:dyDescent="0.25">
      <c r="A45" s="41" t="s">
        <v>38</v>
      </c>
      <c r="B45" s="50">
        <v>385362.04</v>
      </c>
      <c r="C45" s="11"/>
    </row>
    <row r="46" spans="1:3" x14ac:dyDescent="0.25">
      <c r="A46" s="42" t="s">
        <v>41</v>
      </c>
      <c r="B46" s="35">
        <f>SUM(B47:B52)</f>
        <v>120563.62</v>
      </c>
      <c r="C46" s="11"/>
    </row>
    <row r="47" spans="1:3" x14ac:dyDescent="0.25">
      <c r="A47" s="30" t="s">
        <v>90</v>
      </c>
      <c r="B47" s="47">
        <v>83746.289999999994</v>
      </c>
      <c r="C47" s="11"/>
    </row>
    <row r="48" spans="1:3" x14ac:dyDescent="0.25">
      <c r="A48" s="30" t="s">
        <v>93</v>
      </c>
      <c r="B48" s="47">
        <v>29836.48</v>
      </c>
      <c r="C48" s="11"/>
    </row>
    <row r="49" spans="1:3" x14ac:dyDescent="0.25">
      <c r="A49" s="30" t="s">
        <v>94</v>
      </c>
      <c r="B49" s="47">
        <v>125.53</v>
      </c>
      <c r="C49" s="11"/>
    </row>
    <row r="50" spans="1:3" x14ac:dyDescent="0.25">
      <c r="A50" s="30" t="s">
        <v>66</v>
      </c>
      <c r="B50" s="47">
        <v>0.32</v>
      </c>
      <c r="C50" s="11"/>
    </row>
    <row r="51" spans="1:3" x14ac:dyDescent="0.25">
      <c r="A51" s="30" t="s">
        <v>134</v>
      </c>
      <c r="B51" s="12">
        <v>6855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v>0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1871.27</v>
      </c>
      <c r="C56" s="11"/>
    </row>
    <row r="57" spans="1:3" x14ac:dyDescent="0.25">
      <c r="A57" s="36" t="s">
        <v>97</v>
      </c>
      <c r="B57" s="47">
        <v>2000</v>
      </c>
      <c r="C57" s="11"/>
    </row>
    <row r="58" spans="1:3" x14ac:dyDescent="0.25">
      <c r="A58" s="36" t="s">
        <v>98</v>
      </c>
      <c r="B58" s="47">
        <v>54208.31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SUM(B43+B46+B53+B54+B59+B57+B58+B56)</f>
        <v>9842904.6499999985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SUM(B63+B64+B65+B66+B68)</f>
        <v>8028337.6000000006</v>
      </c>
      <c r="C62" s="73"/>
    </row>
    <row r="63" spans="1:3" x14ac:dyDescent="0.25">
      <c r="A63" s="30" t="s">
        <v>101</v>
      </c>
      <c r="B63" s="50">
        <v>7657282.9000000004</v>
      </c>
      <c r="C63" s="73"/>
    </row>
    <row r="64" spans="1:3" x14ac:dyDescent="0.25">
      <c r="A64" s="30" t="s">
        <v>102</v>
      </c>
      <c r="B64" s="50">
        <v>62741.84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0</v>
      </c>
      <c r="C67" s="11"/>
    </row>
    <row r="68" spans="1:3" x14ac:dyDescent="0.25">
      <c r="A68" s="30" t="s">
        <v>146</v>
      </c>
      <c r="B68" s="50">
        <v>308312.86</v>
      </c>
      <c r="C68" s="73"/>
    </row>
    <row r="69" spans="1:3" x14ac:dyDescent="0.25">
      <c r="A69" s="52" t="s">
        <v>28</v>
      </c>
      <c r="B69" s="35">
        <v>0</v>
      </c>
      <c r="C69" s="73"/>
    </row>
    <row r="70" spans="1:3" x14ac:dyDescent="0.25">
      <c r="A70" s="53" t="s">
        <v>43</v>
      </c>
      <c r="B70" s="29">
        <f>SUM(B62+B69)</f>
        <v>8028337.6000000006</v>
      </c>
      <c r="C70" s="73"/>
    </row>
    <row r="71" spans="1:3" x14ac:dyDescent="0.25">
      <c r="A71" s="21" t="s">
        <v>6</v>
      </c>
      <c r="B71" s="22"/>
      <c r="C71" s="71"/>
    </row>
    <row r="72" spans="1:3" x14ac:dyDescent="0.25">
      <c r="A72" s="61" t="s">
        <v>40</v>
      </c>
      <c r="B72" s="54">
        <f>SUM(B73+B74+B75+B76+B78+B77)</f>
        <v>9519399.1999999993</v>
      </c>
      <c r="C72" s="71"/>
    </row>
    <row r="73" spans="1:3" x14ac:dyDescent="0.25">
      <c r="A73" s="30" t="s">
        <v>99</v>
      </c>
      <c r="B73" s="55">
        <v>9144438.2699999996</v>
      </c>
      <c r="C73" s="71"/>
    </row>
    <row r="74" spans="1:3" x14ac:dyDescent="0.25">
      <c r="A74" s="30" t="s">
        <v>100</v>
      </c>
      <c r="B74" s="55">
        <v>109877.65</v>
      </c>
      <c r="C74" s="71"/>
    </row>
    <row r="75" spans="1:3" x14ac:dyDescent="0.25">
      <c r="A75" s="30" t="s">
        <v>105</v>
      </c>
      <c r="B75" s="55">
        <v>0</v>
      </c>
      <c r="C75" s="71"/>
    </row>
    <row r="76" spans="1:3" x14ac:dyDescent="0.25">
      <c r="A76" s="30" t="s">
        <v>118</v>
      </c>
      <c r="B76" s="47">
        <v>0</v>
      </c>
      <c r="C76" s="11"/>
    </row>
    <row r="77" spans="1:3" x14ac:dyDescent="0.25">
      <c r="A77" s="30" t="s">
        <v>119</v>
      </c>
      <c r="B77" s="47">
        <v>0</v>
      </c>
      <c r="C77" s="11"/>
    </row>
    <row r="78" spans="1:3" x14ac:dyDescent="0.25">
      <c r="A78" s="30" t="s">
        <v>147</v>
      </c>
      <c r="B78" s="55">
        <v>265083.28000000003</v>
      </c>
      <c r="C78" s="71"/>
    </row>
    <row r="79" spans="1:3" x14ac:dyDescent="0.25">
      <c r="A79" s="62" t="s">
        <v>54</v>
      </c>
      <c r="B79" s="56">
        <v>0</v>
      </c>
      <c r="C79" s="71"/>
    </row>
    <row r="80" spans="1:3" x14ac:dyDescent="0.25">
      <c r="A80" s="62" t="s">
        <v>79</v>
      </c>
      <c r="B80" s="56">
        <v>7835.24</v>
      </c>
      <c r="C80" s="71"/>
    </row>
    <row r="81" spans="1:3" x14ac:dyDescent="0.25">
      <c r="A81" s="62" t="s">
        <v>82</v>
      </c>
      <c r="B81" s="56">
        <v>0</v>
      </c>
      <c r="C81" s="71"/>
    </row>
    <row r="82" spans="1:3" x14ac:dyDescent="0.25">
      <c r="A82" s="63" t="s">
        <v>44</v>
      </c>
      <c r="B82" s="57">
        <f>B72+B79</f>
        <v>9519399.1999999993</v>
      </c>
      <c r="C82" s="71"/>
    </row>
    <row r="83" spans="1:3" x14ac:dyDescent="0.25">
      <c r="A83" s="19" t="s">
        <v>7</v>
      </c>
      <c r="B83" s="23"/>
      <c r="C83" s="71"/>
    </row>
    <row r="84" spans="1:3" x14ac:dyDescent="0.25">
      <c r="A84" s="19" t="s">
        <v>8</v>
      </c>
      <c r="B84" s="65">
        <f>SUM(B85+B86+B87+B88+B89+B93)</f>
        <v>6773514.7700000005</v>
      </c>
      <c r="C84" s="10"/>
    </row>
    <row r="85" spans="1:3" x14ac:dyDescent="0.25">
      <c r="A85" s="43" t="s">
        <v>9</v>
      </c>
      <c r="B85" s="64">
        <v>1998875.45</v>
      </c>
      <c r="C85" s="11"/>
    </row>
    <row r="86" spans="1:3" x14ac:dyDescent="0.25">
      <c r="A86" s="45" t="s">
        <v>10</v>
      </c>
      <c r="B86" s="64">
        <v>3435585.5</v>
      </c>
      <c r="C86" s="11"/>
    </row>
    <row r="87" spans="1:3" x14ac:dyDescent="0.25">
      <c r="A87" s="45" t="s">
        <v>11</v>
      </c>
      <c r="B87" s="64">
        <v>773023.9</v>
      </c>
      <c r="C87" s="11"/>
    </row>
    <row r="88" spans="1:3" x14ac:dyDescent="0.25">
      <c r="A88" s="43" t="s">
        <v>12</v>
      </c>
      <c r="B88" s="64">
        <v>0</v>
      </c>
      <c r="C88" s="11"/>
    </row>
    <row r="89" spans="1:3" x14ac:dyDescent="0.25">
      <c r="A89" s="43" t="s">
        <v>13</v>
      </c>
      <c r="B89" s="64">
        <v>506556</v>
      </c>
      <c r="C89" s="11"/>
    </row>
    <row r="90" spans="1:3" x14ac:dyDescent="0.25">
      <c r="A90" s="43" t="s">
        <v>14</v>
      </c>
      <c r="B90" s="44">
        <f>SUM(B91+B92)</f>
        <v>839701.32000000007</v>
      </c>
      <c r="C90" s="11"/>
    </row>
    <row r="91" spans="1:3" x14ac:dyDescent="0.25">
      <c r="A91" s="46" t="s">
        <v>33</v>
      </c>
      <c r="B91" s="47">
        <v>836588.03</v>
      </c>
      <c r="C91" s="11"/>
    </row>
    <row r="92" spans="1:3" x14ac:dyDescent="0.25">
      <c r="A92" s="46" t="s">
        <v>34</v>
      </c>
      <c r="B92" s="47">
        <v>3113.29</v>
      </c>
      <c r="C92" s="11"/>
    </row>
    <row r="93" spans="1:3" x14ac:dyDescent="0.25">
      <c r="A93" s="46" t="s">
        <v>125</v>
      </c>
      <c r="B93" s="47">
        <v>59473.919999999998</v>
      </c>
      <c r="C93" s="11"/>
    </row>
    <row r="94" spans="1:3" ht="30" x14ac:dyDescent="0.25">
      <c r="A94" s="43" t="s">
        <v>15</v>
      </c>
      <c r="B94" s="44">
        <v>0</v>
      </c>
      <c r="C94" s="11"/>
    </row>
    <row r="95" spans="1:3" x14ac:dyDescent="0.25">
      <c r="A95" s="43" t="s">
        <v>32</v>
      </c>
      <c r="B95" s="44">
        <f>SUM(B96+B97+B98+B99+B100+B104+B101+B102)</f>
        <v>306653.86</v>
      </c>
      <c r="C95" s="11"/>
    </row>
    <row r="96" spans="1:3" x14ac:dyDescent="0.25">
      <c r="A96" s="32" t="s">
        <v>68</v>
      </c>
      <c r="B96" s="47">
        <v>12667.83</v>
      </c>
      <c r="C96" s="11"/>
    </row>
    <row r="97" spans="1:3" x14ac:dyDescent="0.25">
      <c r="A97" s="32" t="s">
        <v>69</v>
      </c>
      <c r="B97" s="47">
        <v>0</v>
      </c>
      <c r="C97" s="11"/>
    </row>
    <row r="98" spans="1:3" x14ac:dyDescent="0.25">
      <c r="A98" s="32" t="s">
        <v>70</v>
      </c>
      <c r="B98" s="47">
        <v>33170.17</v>
      </c>
      <c r="C98" s="11"/>
    </row>
    <row r="99" spans="1:3" x14ac:dyDescent="0.25">
      <c r="A99" s="32" t="s">
        <v>71</v>
      </c>
      <c r="B99" s="47">
        <v>601.79999999999995</v>
      </c>
      <c r="C99" s="11"/>
    </row>
    <row r="100" spans="1:3" x14ac:dyDescent="0.25">
      <c r="A100" s="32" t="s">
        <v>72</v>
      </c>
      <c r="B100" s="47">
        <v>763.09</v>
      </c>
      <c r="C100" s="11"/>
    </row>
    <row r="101" spans="1:3" x14ac:dyDescent="0.25">
      <c r="A101" s="32" t="s">
        <v>129</v>
      </c>
      <c r="B101" s="47">
        <v>5750</v>
      </c>
      <c r="C101" s="11"/>
    </row>
    <row r="102" spans="1:3" x14ac:dyDescent="0.25">
      <c r="A102" s="32" t="s">
        <v>128</v>
      </c>
      <c r="B102" s="47">
        <v>5000</v>
      </c>
      <c r="C102" s="11"/>
    </row>
    <row r="103" spans="1:3" x14ac:dyDescent="0.25">
      <c r="A103" s="32" t="s">
        <v>130</v>
      </c>
      <c r="B103" s="47">
        <v>0</v>
      </c>
      <c r="C103" s="11"/>
    </row>
    <row r="104" spans="1:3" x14ac:dyDescent="0.25">
      <c r="A104" s="32" t="s">
        <v>148</v>
      </c>
      <c r="B104" s="47">
        <v>248700.97</v>
      </c>
      <c r="C104" s="11"/>
    </row>
    <row r="105" spans="1:3" x14ac:dyDescent="0.25">
      <c r="A105" s="31" t="s">
        <v>73</v>
      </c>
      <c r="B105" s="66">
        <f>SUM(B84,B95+B90)</f>
        <v>7919869.9500000011</v>
      </c>
      <c r="C105" s="11"/>
    </row>
    <row r="106" spans="1:3" x14ac:dyDescent="0.25">
      <c r="A106" s="19" t="s">
        <v>16</v>
      </c>
      <c r="B106" s="19"/>
      <c r="C106" s="73"/>
    </row>
    <row r="107" spans="1:3" x14ac:dyDescent="0.25">
      <c r="A107" s="32" t="s">
        <v>30</v>
      </c>
      <c r="B107" s="12">
        <v>446341.25</v>
      </c>
      <c r="C107" s="73"/>
    </row>
    <row r="108" spans="1:3" x14ac:dyDescent="0.25">
      <c r="A108" s="31" t="s">
        <v>22</v>
      </c>
      <c r="B108" s="29">
        <f>SUM(B107:B107)</f>
        <v>446341.25</v>
      </c>
      <c r="C108" s="71"/>
    </row>
    <row r="109" spans="1:3" ht="14.25" customHeight="1" x14ac:dyDescent="0.25">
      <c r="A109" s="31" t="s">
        <v>45</v>
      </c>
      <c r="B109" s="29">
        <f>B105+B108</f>
        <v>8366211.2000000011</v>
      </c>
      <c r="C109" s="71"/>
    </row>
    <row r="110" spans="1:3" x14ac:dyDescent="0.25">
      <c r="A110" s="31"/>
      <c r="B110" s="33"/>
      <c r="C110" s="71"/>
    </row>
    <row r="111" spans="1:3" x14ac:dyDescent="0.25">
      <c r="A111" s="21" t="s">
        <v>17</v>
      </c>
      <c r="B111" s="22"/>
      <c r="C111" s="71"/>
    </row>
    <row r="112" spans="1:3" x14ac:dyDescent="0.25">
      <c r="A112" s="32" t="s">
        <v>48</v>
      </c>
      <c r="B112" s="12">
        <v>0</v>
      </c>
      <c r="C112" s="73"/>
    </row>
    <row r="113" spans="1:3" x14ac:dyDescent="0.25">
      <c r="A113" s="32" t="s">
        <v>47</v>
      </c>
      <c r="B113" s="12">
        <v>0</v>
      </c>
      <c r="C113" s="70"/>
    </row>
    <row r="114" spans="1:3" x14ac:dyDescent="0.25">
      <c r="A114" s="31" t="s">
        <v>46</v>
      </c>
      <c r="B114" s="29">
        <f>B112+B113</f>
        <v>0</v>
      </c>
      <c r="C114" s="70"/>
    </row>
    <row r="115" spans="1:3" s="13" customFormat="1" ht="14.25" customHeight="1" x14ac:dyDescent="0.25">
      <c r="A115" s="80"/>
      <c r="B115" s="80"/>
      <c r="C115" s="14"/>
    </row>
    <row r="116" spans="1:3" x14ac:dyDescent="0.25">
      <c r="A116" s="17" t="s">
        <v>149</v>
      </c>
      <c r="B116" s="24"/>
      <c r="C116" s="72"/>
    </row>
    <row r="117" spans="1:3" x14ac:dyDescent="0.25">
      <c r="A117" s="30" t="s">
        <v>18</v>
      </c>
      <c r="B117" s="12">
        <v>0</v>
      </c>
      <c r="C117" s="72"/>
    </row>
    <row r="118" spans="1:3" x14ac:dyDescent="0.25">
      <c r="A118" s="40" t="s">
        <v>50</v>
      </c>
      <c r="B118" s="35">
        <f>SUM(B119+B120+B121+B122+B123+B125+B124)</f>
        <v>249199.64</v>
      </c>
      <c r="C118" s="72"/>
    </row>
    <row r="119" spans="1:3" x14ac:dyDescent="0.25">
      <c r="A119" s="30" t="s">
        <v>74</v>
      </c>
      <c r="B119" s="12">
        <v>0</v>
      </c>
      <c r="C119" s="72"/>
    </row>
    <row r="120" spans="1:3" x14ac:dyDescent="0.25">
      <c r="A120" s="30" t="s">
        <v>107</v>
      </c>
      <c r="B120" s="12">
        <v>0</v>
      </c>
      <c r="C120" s="72"/>
    </row>
    <row r="121" spans="1:3" x14ac:dyDescent="0.25">
      <c r="A121" s="30" t="s">
        <v>108</v>
      </c>
      <c r="B121" s="12">
        <v>0</v>
      </c>
      <c r="C121" s="72"/>
    </row>
    <row r="122" spans="1:3" x14ac:dyDescent="0.25">
      <c r="A122" s="30" t="s">
        <v>75</v>
      </c>
      <c r="B122" s="12">
        <v>0</v>
      </c>
      <c r="C122" s="72"/>
    </row>
    <row r="123" spans="1:3" x14ac:dyDescent="0.25">
      <c r="A123" s="30" t="s">
        <v>76</v>
      </c>
      <c r="B123" s="12">
        <v>2000</v>
      </c>
      <c r="C123" s="72"/>
    </row>
    <row r="124" spans="1:3" x14ac:dyDescent="0.25">
      <c r="A124" s="30" t="s">
        <v>77</v>
      </c>
      <c r="B124" s="12">
        <v>67338.600000000006</v>
      </c>
      <c r="C124" s="72"/>
    </row>
    <row r="125" spans="1:3" x14ac:dyDescent="0.25">
      <c r="A125" s="30" t="s">
        <v>136</v>
      </c>
      <c r="B125" s="12">
        <v>179861.04</v>
      </c>
      <c r="C125" s="72"/>
    </row>
    <row r="126" spans="1:3" x14ac:dyDescent="0.25">
      <c r="A126" s="40" t="s">
        <v>51</v>
      </c>
      <c r="B126" s="35">
        <f>SUM(B127+B128+B129+B131+B130)</f>
        <v>11582347.859999999</v>
      </c>
      <c r="C126" s="72"/>
    </row>
    <row r="127" spans="1:3" x14ac:dyDescent="0.25">
      <c r="A127" s="30" t="s">
        <v>78</v>
      </c>
      <c r="B127" s="12">
        <v>7713030.8700000001</v>
      </c>
      <c r="C127" s="72"/>
    </row>
    <row r="128" spans="1:3" x14ac:dyDescent="0.25">
      <c r="A128" s="30" t="s">
        <v>109</v>
      </c>
      <c r="B128" s="12">
        <v>3081553.77</v>
      </c>
      <c r="C128" s="72"/>
    </row>
    <row r="129" spans="1:3" x14ac:dyDescent="0.25">
      <c r="A129" s="30" t="s">
        <v>110</v>
      </c>
      <c r="B129" s="12">
        <v>12495.36</v>
      </c>
      <c r="C129" s="72"/>
    </row>
    <row r="130" spans="1:3" x14ac:dyDescent="0.25">
      <c r="A130" s="30" t="s">
        <v>81</v>
      </c>
      <c r="B130" s="12">
        <v>32.74</v>
      </c>
      <c r="C130" s="72"/>
    </row>
    <row r="131" spans="1:3" x14ac:dyDescent="0.25">
      <c r="A131" s="30" t="s">
        <v>137</v>
      </c>
      <c r="B131" s="12">
        <v>775235.12</v>
      </c>
      <c r="C131" s="72"/>
    </row>
    <row r="132" spans="1:3" x14ac:dyDescent="0.25">
      <c r="A132" s="31" t="s">
        <v>23</v>
      </c>
      <c r="B132" s="29">
        <f>SUM(B118+B126)</f>
        <v>11831547.5</v>
      </c>
      <c r="C132" s="72"/>
    </row>
    <row r="133" spans="1:3" x14ac:dyDescent="0.25">
      <c r="A133" t="s">
        <v>36</v>
      </c>
      <c r="B133" s="1"/>
      <c r="C133" s="70"/>
    </row>
    <row r="134" spans="1:3" ht="15.75" thickBot="1" x14ac:dyDescent="0.3">
      <c r="A134" s="25" t="s">
        <v>19</v>
      </c>
      <c r="B134" s="26"/>
      <c r="C134" s="70"/>
    </row>
    <row r="135" spans="1:3" ht="15.75" thickBot="1" x14ac:dyDescent="0.3">
      <c r="A135" s="28" t="s">
        <v>83</v>
      </c>
      <c r="B135" s="68">
        <v>104154.35</v>
      </c>
      <c r="C135" s="70"/>
    </row>
    <row r="136" spans="1:3" x14ac:dyDescent="0.25">
      <c r="A136" s="28" t="s">
        <v>56</v>
      </c>
      <c r="B136" s="29">
        <v>0</v>
      </c>
      <c r="C136" s="70"/>
    </row>
    <row r="137" spans="1:3" x14ac:dyDescent="0.25">
      <c r="A137" s="28" t="s">
        <v>112</v>
      </c>
      <c r="B137" s="29">
        <v>0</v>
      </c>
      <c r="C137" s="70"/>
    </row>
    <row r="138" spans="1:3" x14ac:dyDescent="0.25">
      <c r="A138" s="25" t="s">
        <v>20</v>
      </c>
      <c r="B138" s="27">
        <f>B135+B136+B137</f>
        <v>104154.35</v>
      </c>
    </row>
    <row r="139" spans="1:3" ht="19.149999999999999" customHeight="1" x14ac:dyDescent="0.25">
      <c r="A139" s="81" t="s">
        <v>57</v>
      </c>
      <c r="B139" s="82"/>
    </row>
    <row r="140" spans="1:3" ht="15.4" customHeight="1" x14ac:dyDescent="0.25">
      <c r="A140" s="39"/>
      <c r="B140" s="38"/>
    </row>
    <row r="141" spans="1:3" s="69" customFormat="1" ht="15.75" customHeight="1" x14ac:dyDescent="0.25">
      <c r="A141" s="16" t="s">
        <v>84</v>
      </c>
      <c r="B141" s="15" t="s">
        <v>150</v>
      </c>
    </row>
  </sheetData>
  <mergeCells count="11">
    <mergeCell ref="A17:B17"/>
    <mergeCell ref="A22:B22"/>
    <mergeCell ref="B23:B24"/>
    <mergeCell ref="A115:B115"/>
    <mergeCell ref="A139:B139"/>
    <mergeCell ref="A14:B14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1FD7-B1D0-4702-A647-9C530CA7F6B9}">
  <sheetPr>
    <tabColor rgb="FF00B0F0"/>
    <pageSetUpPr fitToPage="1"/>
  </sheetPr>
  <dimension ref="A1:C138"/>
  <sheetViews>
    <sheetView showGridLines="0" topLeftCell="A79" zoomScale="90" zoomScaleNormal="90" zoomScaleSheetLayoutView="70" zoomScalePageLayoutView="70" workbookViewId="0">
      <selection activeCell="A123" sqref="A123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140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4033083.09</v>
      </c>
      <c r="C27" s="72"/>
    </row>
    <row r="28" spans="1:3" x14ac:dyDescent="0.25">
      <c r="A28" s="30" t="s">
        <v>62</v>
      </c>
      <c r="B28" s="12">
        <v>3964309.25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3500</v>
      </c>
      <c r="C32" s="72"/>
    </row>
    <row r="33" spans="1:3" x14ac:dyDescent="0.25">
      <c r="A33" s="30" t="s">
        <v>92</v>
      </c>
      <c r="B33" s="12">
        <v>65273.84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40" t="s">
        <v>53</v>
      </c>
      <c r="B35" s="35">
        <f>SUM(B36:B40)</f>
        <v>8175639.5299999993</v>
      </c>
      <c r="C35" s="72"/>
    </row>
    <row r="36" spans="1:3" x14ac:dyDescent="0.25">
      <c r="A36" s="30" t="s">
        <v>65</v>
      </c>
      <c r="B36" s="12">
        <v>4414487.0199999996</v>
      </c>
      <c r="C36" s="72"/>
    </row>
    <row r="37" spans="1:3" x14ac:dyDescent="0.25">
      <c r="A37" s="30" t="s">
        <v>95</v>
      </c>
      <c r="B37" s="12">
        <v>2730511.34</v>
      </c>
      <c r="C37" s="72"/>
    </row>
    <row r="38" spans="1:3" x14ac:dyDescent="0.25">
      <c r="A38" s="30" t="s">
        <v>96</v>
      </c>
      <c r="B38" s="12">
        <v>12239.64</v>
      </c>
      <c r="C38" s="72"/>
    </row>
    <row r="39" spans="1:3" x14ac:dyDescent="0.25">
      <c r="A39" s="30" t="s">
        <v>80</v>
      </c>
      <c r="B39" s="12">
        <v>215192.16</v>
      </c>
      <c r="C39" s="72"/>
    </row>
    <row r="40" spans="1:3" x14ac:dyDescent="0.25">
      <c r="A40" s="30" t="s">
        <v>133</v>
      </c>
      <c r="B40" s="12">
        <v>803209.37</v>
      </c>
      <c r="C40" s="72"/>
    </row>
    <row r="41" spans="1:3" x14ac:dyDescent="0.25">
      <c r="A41" s="37" t="s">
        <v>49</v>
      </c>
      <c r="B41" s="29">
        <f>SUM(B26+B27+B35)</f>
        <v>12208722.619999999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9294107.1400000006</v>
      </c>
      <c r="C43" s="11"/>
    </row>
    <row r="44" spans="1:3" x14ac:dyDescent="0.25">
      <c r="A44" s="30" t="s">
        <v>64</v>
      </c>
      <c r="B44" s="47">
        <v>9294107.1400000006</v>
      </c>
      <c r="C44" s="11"/>
    </row>
    <row r="45" spans="1:3" ht="15.4" customHeight="1" x14ac:dyDescent="0.25">
      <c r="A45" s="41" t="s">
        <v>38</v>
      </c>
      <c r="B45" s="50">
        <v>0</v>
      </c>
      <c r="C45" s="11"/>
    </row>
    <row r="46" spans="1:3" x14ac:dyDescent="0.25">
      <c r="A46" s="42" t="s">
        <v>41</v>
      </c>
      <c r="B46" s="35">
        <f>SUM(B47:B52)</f>
        <v>125219.29</v>
      </c>
      <c r="C46" s="11"/>
    </row>
    <row r="47" spans="1:3" x14ac:dyDescent="0.25">
      <c r="A47" s="30" t="s">
        <v>90</v>
      </c>
      <c r="B47" s="47">
        <v>87087.62</v>
      </c>
      <c r="C47" s="11"/>
    </row>
    <row r="48" spans="1:3" x14ac:dyDescent="0.25">
      <c r="A48" s="30" t="s">
        <v>93</v>
      </c>
      <c r="B48" s="47">
        <v>29175.71</v>
      </c>
      <c r="C48" s="11"/>
    </row>
    <row r="49" spans="1:3" x14ac:dyDescent="0.25">
      <c r="A49" s="30" t="s">
        <v>94</v>
      </c>
      <c r="B49" s="47">
        <v>130.19</v>
      </c>
      <c r="C49" s="11"/>
    </row>
    <row r="50" spans="1:3" x14ac:dyDescent="0.25">
      <c r="A50" s="30" t="s">
        <v>66</v>
      </c>
      <c r="B50" s="47">
        <v>425.44</v>
      </c>
      <c r="C50" s="11"/>
    </row>
    <row r="51" spans="1:3" x14ac:dyDescent="0.25">
      <c r="A51" s="30" t="s">
        <v>134</v>
      </c>
      <c r="B51" s="12">
        <v>8400.33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v>0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8275.76</v>
      </c>
      <c r="C56" s="11"/>
    </row>
    <row r="57" spans="1:3" x14ac:dyDescent="0.25">
      <c r="A57" s="36" t="s">
        <v>97</v>
      </c>
      <c r="B57" s="47">
        <v>6506</v>
      </c>
      <c r="C57" s="11"/>
    </row>
    <row r="58" spans="1:3" x14ac:dyDescent="0.25">
      <c r="A58" s="36" t="s">
        <v>98</v>
      </c>
      <c r="B58" s="47">
        <v>1716.13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SUM(B43+B46+B53+B54+B59+B57+B58+B56)</f>
        <v>9435824.3200000003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SUM(B63+B64+B65+B66+B67)</f>
        <v>11467931.560000001</v>
      </c>
      <c r="C62" s="73"/>
    </row>
    <row r="63" spans="1:3" x14ac:dyDescent="0.25">
      <c r="A63" s="30" t="s">
        <v>101</v>
      </c>
      <c r="B63" s="50">
        <v>11252346.380000001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215585.18</v>
      </c>
      <c r="C67" s="73"/>
    </row>
    <row r="68" spans="1:3" x14ac:dyDescent="0.25">
      <c r="A68" s="52" t="s">
        <v>28</v>
      </c>
      <c r="B68" s="35">
        <v>0</v>
      </c>
      <c r="C68" s="73"/>
    </row>
    <row r="69" spans="1:3" x14ac:dyDescent="0.25">
      <c r="A69" s="53" t="s">
        <v>43</v>
      </c>
      <c r="B69" s="29">
        <f>SUM(B62+B68)</f>
        <v>11467931.560000001</v>
      </c>
      <c r="C69" s="73"/>
    </row>
    <row r="70" spans="1:3" x14ac:dyDescent="0.25">
      <c r="A70" s="21" t="s">
        <v>6</v>
      </c>
      <c r="B70" s="22"/>
      <c r="C70" s="71"/>
    </row>
    <row r="71" spans="1:3" x14ac:dyDescent="0.25">
      <c r="A71" s="61" t="s">
        <v>40</v>
      </c>
      <c r="B71" s="54">
        <f>SUM(B72+B73+B74+B75+B76)</f>
        <v>13039947.4</v>
      </c>
      <c r="C71" s="71"/>
    </row>
    <row r="72" spans="1:3" x14ac:dyDescent="0.25">
      <c r="A72" s="30" t="s">
        <v>99</v>
      </c>
      <c r="B72" s="55">
        <v>12920536.65</v>
      </c>
      <c r="C72" s="71"/>
    </row>
    <row r="73" spans="1:3" x14ac:dyDescent="0.25">
      <c r="A73" s="30" t="s">
        <v>100</v>
      </c>
      <c r="B73" s="55">
        <v>119410.75</v>
      </c>
      <c r="C73" s="71"/>
    </row>
    <row r="74" spans="1:3" x14ac:dyDescent="0.25">
      <c r="A74" s="30" t="s">
        <v>105</v>
      </c>
      <c r="B74" s="55">
        <v>0</v>
      </c>
      <c r="C74" s="71"/>
    </row>
    <row r="75" spans="1:3" x14ac:dyDescent="0.25">
      <c r="A75" s="30" t="s">
        <v>118</v>
      </c>
      <c r="B75" s="47">
        <v>0</v>
      </c>
      <c r="C75" s="11"/>
    </row>
    <row r="76" spans="1:3" x14ac:dyDescent="0.25">
      <c r="A76" s="30" t="s">
        <v>119</v>
      </c>
      <c r="B76" s="55">
        <v>0</v>
      </c>
      <c r="C76" s="71"/>
    </row>
    <row r="77" spans="1:3" x14ac:dyDescent="0.25">
      <c r="A77" s="62" t="s">
        <v>54</v>
      </c>
      <c r="B77" s="56">
        <v>0</v>
      </c>
      <c r="C77" s="71"/>
    </row>
    <row r="78" spans="1:3" x14ac:dyDescent="0.25">
      <c r="A78" s="62" t="s">
        <v>79</v>
      </c>
      <c r="B78" s="56">
        <v>19800.46</v>
      </c>
      <c r="C78" s="71"/>
    </row>
    <row r="79" spans="1:3" x14ac:dyDescent="0.25">
      <c r="A79" s="62" t="s">
        <v>82</v>
      </c>
      <c r="B79" s="56">
        <v>0</v>
      </c>
      <c r="C79" s="71"/>
    </row>
    <row r="80" spans="1:3" x14ac:dyDescent="0.25">
      <c r="A80" s="63" t="s">
        <v>44</v>
      </c>
      <c r="B80" s="57">
        <f>B71+B77</f>
        <v>13039947.4</v>
      </c>
      <c r="C80" s="71"/>
    </row>
    <row r="81" spans="1:3" x14ac:dyDescent="0.25">
      <c r="A81" s="19" t="s">
        <v>7</v>
      </c>
      <c r="B81" s="23"/>
      <c r="C81" s="71"/>
    </row>
    <row r="82" spans="1:3" x14ac:dyDescent="0.25">
      <c r="A82" s="19" t="s">
        <v>8</v>
      </c>
      <c r="B82" s="65">
        <f>SUM(B83+B84+B85+B86+B87)</f>
        <v>10252800.76</v>
      </c>
      <c r="C82" s="10"/>
    </row>
    <row r="83" spans="1:3" x14ac:dyDescent="0.25">
      <c r="A83" s="43" t="s">
        <v>9</v>
      </c>
      <c r="B83" s="64">
        <v>1975436.69</v>
      </c>
      <c r="C83" s="11"/>
    </row>
    <row r="84" spans="1:3" x14ac:dyDescent="0.25">
      <c r="A84" s="45" t="s">
        <v>10</v>
      </c>
      <c r="B84" s="64">
        <v>6279583.6600000001</v>
      </c>
      <c r="C84" s="11"/>
    </row>
    <row r="85" spans="1:3" x14ac:dyDescent="0.25">
      <c r="A85" s="45" t="s">
        <v>11</v>
      </c>
      <c r="B85" s="64">
        <v>1754030.86</v>
      </c>
      <c r="C85" s="11"/>
    </row>
    <row r="86" spans="1:3" x14ac:dyDescent="0.25">
      <c r="A86" s="43" t="s">
        <v>12</v>
      </c>
      <c r="B86" s="64">
        <v>0</v>
      </c>
      <c r="C86" s="11"/>
    </row>
    <row r="87" spans="1:3" x14ac:dyDescent="0.25">
      <c r="A87" s="43" t="s">
        <v>13</v>
      </c>
      <c r="B87" s="64">
        <v>243749.55</v>
      </c>
      <c r="C87" s="11"/>
    </row>
    <row r="88" spans="1:3" x14ac:dyDescent="0.25">
      <c r="A88" s="43" t="s">
        <v>14</v>
      </c>
      <c r="B88" s="44">
        <f>SUM(B89+B90)</f>
        <v>792359.6</v>
      </c>
      <c r="C88" s="11"/>
    </row>
    <row r="89" spans="1:3" x14ac:dyDescent="0.25">
      <c r="A89" s="46" t="s">
        <v>33</v>
      </c>
      <c r="B89" s="47">
        <v>752175.89</v>
      </c>
      <c r="C89" s="11"/>
    </row>
    <row r="90" spans="1:3" x14ac:dyDescent="0.25">
      <c r="A90" s="46" t="s">
        <v>34</v>
      </c>
      <c r="B90" s="47">
        <v>40183.71</v>
      </c>
      <c r="C90" s="11"/>
    </row>
    <row r="91" spans="1:3" x14ac:dyDescent="0.25">
      <c r="A91" s="46" t="s">
        <v>125</v>
      </c>
      <c r="B91" s="47">
        <v>0</v>
      </c>
      <c r="C91" s="11"/>
    </row>
    <row r="92" spans="1:3" ht="30" x14ac:dyDescent="0.25">
      <c r="A92" s="43" t="s">
        <v>15</v>
      </c>
      <c r="B92" s="44">
        <v>0</v>
      </c>
      <c r="C92" s="11"/>
    </row>
    <row r="93" spans="1:3" x14ac:dyDescent="0.25">
      <c r="A93" s="43" t="s">
        <v>32</v>
      </c>
      <c r="B93" s="44">
        <f>SUM(B94+B95+B96+B97+B98+B101+B99+B100)</f>
        <v>653439.53</v>
      </c>
      <c r="C93" s="11"/>
    </row>
    <row r="94" spans="1:3" x14ac:dyDescent="0.25">
      <c r="A94" s="32" t="s">
        <v>68</v>
      </c>
      <c r="B94" s="47">
        <v>68700.56</v>
      </c>
      <c r="C94" s="11"/>
    </row>
    <row r="95" spans="1:3" x14ac:dyDescent="0.25">
      <c r="A95" s="32" t="s">
        <v>69</v>
      </c>
      <c r="B95" s="47">
        <v>359263.4</v>
      </c>
      <c r="C95" s="11"/>
    </row>
    <row r="96" spans="1:3" x14ac:dyDescent="0.25">
      <c r="A96" s="32" t="s">
        <v>70</v>
      </c>
      <c r="B96" s="47">
        <v>217647.02</v>
      </c>
      <c r="C96" s="11"/>
    </row>
    <row r="97" spans="1:3" x14ac:dyDescent="0.25">
      <c r="A97" s="32" t="s">
        <v>71</v>
      </c>
      <c r="B97" s="47">
        <v>300.89999999999998</v>
      </c>
      <c r="C97" s="11"/>
    </row>
    <row r="98" spans="1:3" x14ac:dyDescent="0.25">
      <c r="A98" s="32" t="s">
        <v>72</v>
      </c>
      <c r="B98" s="47">
        <v>937.65</v>
      </c>
      <c r="C98" s="11"/>
    </row>
    <row r="99" spans="1:3" x14ac:dyDescent="0.25">
      <c r="A99" s="32" t="s">
        <v>129</v>
      </c>
      <c r="B99" s="47">
        <v>0</v>
      </c>
      <c r="C99" s="11"/>
    </row>
    <row r="100" spans="1:3" x14ac:dyDescent="0.25">
      <c r="A100" s="32" t="s">
        <v>128</v>
      </c>
      <c r="B100" s="47">
        <v>6590</v>
      </c>
      <c r="C100" s="11"/>
    </row>
    <row r="101" spans="1:3" x14ac:dyDescent="0.25">
      <c r="A101" s="32" t="s">
        <v>130</v>
      </c>
      <c r="B101" s="47">
        <v>0</v>
      </c>
      <c r="C101" s="11"/>
    </row>
    <row r="102" spans="1:3" x14ac:dyDescent="0.25">
      <c r="A102" s="31" t="s">
        <v>73</v>
      </c>
      <c r="B102" s="66">
        <f>SUM(B82,B93+B88)</f>
        <v>11698599.890000001</v>
      </c>
      <c r="C102" s="11"/>
    </row>
    <row r="103" spans="1:3" x14ac:dyDescent="0.25">
      <c r="A103" s="19" t="s">
        <v>16</v>
      </c>
      <c r="B103" s="19"/>
      <c r="C103" s="73"/>
    </row>
    <row r="104" spans="1:3" x14ac:dyDescent="0.25">
      <c r="A104" s="32" t="s">
        <v>30</v>
      </c>
      <c r="B104" s="12">
        <v>0</v>
      </c>
      <c r="C104" s="73"/>
    </row>
    <row r="105" spans="1:3" x14ac:dyDescent="0.25">
      <c r="A105" s="31" t="s">
        <v>22</v>
      </c>
      <c r="B105" s="29">
        <f>SUM(B104:B104)</f>
        <v>0</v>
      </c>
      <c r="C105" s="71"/>
    </row>
    <row r="106" spans="1:3" ht="14.25" customHeight="1" x14ac:dyDescent="0.25">
      <c r="A106" s="31" t="s">
        <v>45</v>
      </c>
      <c r="B106" s="29">
        <f>B102+B105</f>
        <v>11698599.890000001</v>
      </c>
      <c r="C106" s="71"/>
    </row>
    <row r="107" spans="1:3" x14ac:dyDescent="0.25">
      <c r="A107" s="31"/>
      <c r="B107" s="33"/>
      <c r="C107" s="71"/>
    </row>
    <row r="108" spans="1:3" x14ac:dyDescent="0.25">
      <c r="A108" s="21" t="s">
        <v>17</v>
      </c>
      <c r="B108" s="22"/>
      <c r="C108" s="71"/>
    </row>
    <row r="109" spans="1:3" x14ac:dyDescent="0.25">
      <c r="A109" s="32" t="s">
        <v>48</v>
      </c>
      <c r="B109" s="12">
        <v>0</v>
      </c>
      <c r="C109" s="73"/>
    </row>
    <row r="110" spans="1:3" x14ac:dyDescent="0.25">
      <c r="A110" s="32" t="s">
        <v>47</v>
      </c>
      <c r="B110" s="12">
        <v>0</v>
      </c>
      <c r="C110" s="70"/>
    </row>
    <row r="111" spans="1:3" x14ac:dyDescent="0.25">
      <c r="A111" s="31" t="s">
        <v>46</v>
      </c>
      <c r="B111" s="29">
        <f>B109+B110</f>
        <v>0</v>
      </c>
      <c r="C111" s="70"/>
    </row>
    <row r="112" spans="1:3" s="13" customFormat="1" ht="14.25" customHeight="1" x14ac:dyDescent="0.25">
      <c r="A112" s="80"/>
      <c r="B112" s="80"/>
      <c r="C112" s="14"/>
    </row>
    <row r="113" spans="1:3" x14ac:dyDescent="0.25">
      <c r="A113" s="17" t="s">
        <v>143</v>
      </c>
      <c r="B113" s="24"/>
      <c r="C113" s="72"/>
    </row>
    <row r="114" spans="1:3" x14ac:dyDescent="0.25">
      <c r="A114" s="30" t="s">
        <v>18</v>
      </c>
      <c r="B114" s="12">
        <v>0</v>
      </c>
      <c r="C114" s="72"/>
    </row>
    <row r="115" spans="1:3" x14ac:dyDescent="0.25">
      <c r="A115" s="40" t="s">
        <v>50</v>
      </c>
      <c r="B115" s="35">
        <f>SUM(B116+B117+B118+B119+B120+B122+B121)</f>
        <v>65273.84</v>
      </c>
      <c r="C115" s="72"/>
    </row>
    <row r="116" spans="1:3" x14ac:dyDescent="0.25">
      <c r="A116" s="30" t="s">
        <v>74</v>
      </c>
      <c r="B116" s="12">
        <v>0</v>
      </c>
      <c r="C116" s="72"/>
    </row>
    <row r="117" spans="1:3" x14ac:dyDescent="0.25">
      <c r="A117" s="30" t="s">
        <v>107</v>
      </c>
      <c r="B117" s="12">
        <v>0</v>
      </c>
      <c r="C117" s="72"/>
    </row>
    <row r="118" spans="1:3" x14ac:dyDescent="0.25">
      <c r="A118" s="30" t="s">
        <v>108</v>
      </c>
      <c r="B118" s="12">
        <v>0</v>
      </c>
      <c r="C118" s="72"/>
    </row>
    <row r="119" spans="1:3" x14ac:dyDescent="0.25">
      <c r="A119" s="30" t="s">
        <v>75</v>
      </c>
      <c r="B119" s="12">
        <v>0</v>
      </c>
      <c r="C119" s="72"/>
    </row>
    <row r="120" spans="1:3" x14ac:dyDescent="0.25">
      <c r="A120" s="30" t="s">
        <v>76</v>
      </c>
      <c r="B120" s="12">
        <v>0</v>
      </c>
      <c r="C120" s="72"/>
    </row>
    <row r="121" spans="1:3" x14ac:dyDescent="0.25">
      <c r="A121" s="30" t="s">
        <v>77</v>
      </c>
      <c r="B121" s="12">
        <v>65273.84</v>
      </c>
      <c r="C121" s="72"/>
    </row>
    <row r="122" spans="1:3" x14ac:dyDescent="0.25">
      <c r="A122" s="30" t="s">
        <v>136</v>
      </c>
      <c r="B122" s="12">
        <v>0</v>
      </c>
      <c r="C122" s="72"/>
    </row>
    <row r="123" spans="1:3" x14ac:dyDescent="0.25">
      <c r="A123" s="40" t="s">
        <v>51</v>
      </c>
      <c r="B123" s="35">
        <f>SUM(B124+B125+B126+B128+B127)</f>
        <v>9853074.1999999993</v>
      </c>
      <c r="C123" s="72"/>
    </row>
    <row r="124" spans="1:3" x14ac:dyDescent="0.25">
      <c r="A124" s="30" t="s">
        <v>78</v>
      </c>
      <c r="B124" s="12">
        <v>6149964.4500000002</v>
      </c>
      <c r="C124" s="72"/>
    </row>
    <row r="125" spans="1:3" x14ac:dyDescent="0.25">
      <c r="A125" s="30" t="s">
        <v>109</v>
      </c>
      <c r="B125" s="12">
        <v>2879097.8</v>
      </c>
      <c r="C125" s="72"/>
    </row>
    <row r="126" spans="1:3" x14ac:dyDescent="0.25">
      <c r="A126" s="30" t="s">
        <v>110</v>
      </c>
      <c r="B126" s="12">
        <v>12369.83</v>
      </c>
      <c r="C126" s="72"/>
    </row>
    <row r="127" spans="1:3" x14ac:dyDescent="0.25">
      <c r="A127" s="30" t="s">
        <v>81</v>
      </c>
      <c r="B127" s="12">
        <v>32.42</v>
      </c>
      <c r="C127" s="72"/>
    </row>
    <row r="128" spans="1:3" x14ac:dyDescent="0.25">
      <c r="A128" s="30" t="s">
        <v>137</v>
      </c>
      <c r="B128" s="12">
        <v>811609.7</v>
      </c>
      <c r="C128" s="72"/>
    </row>
    <row r="129" spans="1:3" x14ac:dyDescent="0.25">
      <c r="A129" s="31" t="s">
        <v>23</v>
      </c>
      <c r="B129" s="29">
        <f>SUM(B115+B123)</f>
        <v>9918348.0399999991</v>
      </c>
      <c r="C129" s="72"/>
    </row>
    <row r="130" spans="1:3" x14ac:dyDescent="0.25">
      <c r="A130" t="s">
        <v>36</v>
      </c>
      <c r="B130" s="1"/>
      <c r="C130" s="70"/>
    </row>
    <row r="131" spans="1:3" ht="15.75" thickBot="1" x14ac:dyDescent="0.3">
      <c r="A131" s="25" t="s">
        <v>19</v>
      </c>
      <c r="B131" s="26"/>
      <c r="C131" s="70"/>
    </row>
    <row r="132" spans="1:3" ht="15.75" thickBot="1" x14ac:dyDescent="0.3">
      <c r="A132" s="28" t="s">
        <v>83</v>
      </c>
      <c r="B132" s="68">
        <v>88946.62</v>
      </c>
      <c r="C132" s="70"/>
    </row>
    <row r="133" spans="1:3" x14ac:dyDescent="0.25">
      <c r="A133" s="28" t="s">
        <v>56</v>
      </c>
      <c r="B133" s="29">
        <v>0</v>
      </c>
      <c r="C133" s="70"/>
    </row>
    <row r="134" spans="1:3" x14ac:dyDescent="0.25">
      <c r="A134" s="28" t="s">
        <v>112</v>
      </c>
      <c r="B134" s="29">
        <v>0</v>
      </c>
      <c r="C134" s="70"/>
    </row>
    <row r="135" spans="1:3" x14ac:dyDescent="0.25">
      <c r="A135" s="25" t="s">
        <v>20</v>
      </c>
      <c r="B135" s="27">
        <f>B132+B133+B134</f>
        <v>88946.62</v>
      </c>
    </row>
    <row r="136" spans="1:3" ht="19.149999999999999" customHeight="1" x14ac:dyDescent="0.25">
      <c r="A136" s="81" t="s">
        <v>57</v>
      </c>
      <c r="B136" s="82"/>
    </row>
    <row r="137" spans="1:3" ht="15.4" customHeight="1" x14ac:dyDescent="0.25">
      <c r="A137" s="39"/>
      <c r="B137" s="38"/>
    </row>
    <row r="138" spans="1:3" s="69" customFormat="1" ht="15.75" customHeight="1" x14ac:dyDescent="0.25">
      <c r="A138" s="16" t="s">
        <v>84</v>
      </c>
      <c r="B138" s="15" t="s">
        <v>144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2:B112"/>
    <mergeCell ref="A136:B136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DFB8-09F2-40B3-990B-7D53191AB687}">
  <sheetPr>
    <tabColor rgb="FF00B0F0"/>
    <pageSetUpPr fitToPage="1"/>
  </sheetPr>
  <dimension ref="A1:C138"/>
  <sheetViews>
    <sheetView showGridLines="0" topLeftCell="A73" zoomScale="90" zoomScaleNormal="90" zoomScaleSheetLayoutView="70" zoomScalePageLayoutView="70" workbookViewId="0">
      <selection activeCell="A149" sqref="A149"/>
    </sheetView>
  </sheetViews>
  <sheetFormatPr defaultColWidth="41.7109375" defaultRowHeight="15" x14ac:dyDescent="0.25"/>
  <cols>
    <col min="1" max="1" width="108.7109375" customWidth="1"/>
    <col min="2" max="2" width="43.28515625" customWidth="1"/>
    <col min="3" max="3" width="25.7109375" style="69" customWidth="1"/>
  </cols>
  <sheetData>
    <row r="1" spans="1:3" ht="121.5" customHeight="1" x14ac:dyDescent="0.25">
      <c r="A1" s="83"/>
      <c r="B1" s="83"/>
    </row>
    <row r="2" spans="1:3" x14ac:dyDescent="0.25">
      <c r="A2" s="84" t="s">
        <v>0</v>
      </c>
      <c r="B2" s="84"/>
      <c r="C2" s="70"/>
    </row>
    <row r="3" spans="1:3" x14ac:dyDescent="0.25">
      <c r="A3" s="84"/>
      <c r="B3" s="84"/>
      <c r="C3" s="70"/>
    </row>
    <row r="4" spans="1:3" x14ac:dyDescent="0.25">
      <c r="A4" s="84"/>
      <c r="B4" s="84"/>
      <c r="C4" s="70"/>
    </row>
    <row r="5" spans="1:3" x14ac:dyDescent="0.25">
      <c r="A5" s="84"/>
      <c r="B5" s="84"/>
      <c r="C5" s="70"/>
    </row>
    <row r="6" spans="1:3" x14ac:dyDescent="0.25">
      <c r="A6" s="84"/>
      <c r="B6" s="84"/>
      <c r="C6" s="70"/>
    </row>
    <row r="7" spans="1:3" x14ac:dyDescent="0.25">
      <c r="A7" s="84"/>
      <c r="B7" s="84"/>
      <c r="C7" s="67"/>
    </row>
    <row r="8" spans="1:3" ht="23.25" customHeight="1" x14ac:dyDescent="0.25">
      <c r="A8" s="85" t="s">
        <v>58</v>
      </c>
      <c r="B8" s="85"/>
      <c r="C8" s="67"/>
    </row>
    <row r="9" spans="1:3" ht="23.25" customHeight="1" x14ac:dyDescent="0.25">
      <c r="A9" s="85"/>
      <c r="B9" s="85"/>
      <c r="C9" s="67"/>
    </row>
    <row r="10" spans="1:3" x14ac:dyDescent="0.25">
      <c r="A10" s="86" t="s">
        <v>24</v>
      </c>
      <c r="B10" s="86"/>
      <c r="C10" s="70"/>
    </row>
    <row r="11" spans="1:3" x14ac:dyDescent="0.25">
      <c r="A11" s="2" t="s">
        <v>21</v>
      </c>
      <c r="B11" s="3"/>
      <c r="C11" s="70"/>
    </row>
    <row r="12" spans="1:3" x14ac:dyDescent="0.25">
      <c r="A12" s="87" t="s">
        <v>59</v>
      </c>
      <c r="B12" s="87"/>
    </row>
    <row r="13" spans="1:3" x14ac:dyDescent="0.25">
      <c r="A13" s="4" t="s">
        <v>60</v>
      </c>
      <c r="B13" s="3"/>
      <c r="C13" s="70"/>
    </row>
    <row r="14" spans="1:3" x14ac:dyDescent="0.25">
      <c r="A14" s="87" t="s">
        <v>61</v>
      </c>
      <c r="B14" s="87"/>
      <c r="C14" s="70"/>
    </row>
    <row r="15" spans="1:3" x14ac:dyDescent="0.25">
      <c r="A15" s="48" t="s">
        <v>29</v>
      </c>
      <c r="B15" s="3"/>
      <c r="C15" s="70"/>
    </row>
    <row r="16" spans="1:3" x14ac:dyDescent="0.25">
      <c r="A16" s="58" t="s">
        <v>141</v>
      </c>
      <c r="B16" s="59"/>
      <c r="C16" s="70"/>
    </row>
    <row r="17" spans="1:3" x14ac:dyDescent="0.25">
      <c r="A17" s="76" t="s">
        <v>142</v>
      </c>
      <c r="B17" s="77"/>
      <c r="C17" s="70"/>
    </row>
    <row r="18" spans="1:3" x14ac:dyDescent="0.25">
      <c r="A18" s="4"/>
      <c r="B18" s="3"/>
      <c r="C18" s="70"/>
    </row>
    <row r="19" spans="1:3" s="7" customFormat="1" x14ac:dyDescent="0.25">
      <c r="A19" s="49" t="s">
        <v>26</v>
      </c>
      <c r="B19" s="74">
        <v>9383053.7599999998</v>
      </c>
      <c r="C19" s="71"/>
    </row>
    <row r="20" spans="1:3" s="7" customFormat="1" x14ac:dyDescent="0.25">
      <c r="A20" s="49" t="s">
        <v>27</v>
      </c>
      <c r="B20" s="12">
        <v>0</v>
      </c>
      <c r="C20" s="71"/>
    </row>
    <row r="21" spans="1:3" s="7" customFormat="1" x14ac:dyDescent="0.25">
      <c r="A21" s="5"/>
      <c r="B21" s="6"/>
      <c r="C21" s="71"/>
    </row>
    <row r="22" spans="1:3" ht="26.25" x14ac:dyDescent="0.25">
      <c r="A22" s="78" t="s">
        <v>1</v>
      </c>
      <c r="B22" s="78"/>
    </row>
    <row r="23" spans="1:3" ht="11.25" customHeight="1" x14ac:dyDescent="0.25">
      <c r="A23" s="8"/>
      <c r="B23" s="79" t="s">
        <v>25</v>
      </c>
    </row>
    <row r="24" spans="1:3" ht="14.25" customHeight="1" x14ac:dyDescent="0.25">
      <c r="A24" s="9" t="s">
        <v>131</v>
      </c>
      <c r="B24" s="79"/>
      <c r="C24" s="10"/>
    </row>
    <row r="25" spans="1:3" x14ac:dyDescent="0.25">
      <c r="A25" s="17" t="s">
        <v>2</v>
      </c>
      <c r="B25" s="18"/>
      <c r="C25" s="11"/>
    </row>
    <row r="26" spans="1:3" x14ac:dyDescent="0.25">
      <c r="A26" s="40" t="s">
        <v>3</v>
      </c>
      <c r="B26" s="35">
        <v>0</v>
      </c>
      <c r="C26" s="72"/>
    </row>
    <row r="27" spans="1:3" x14ac:dyDescent="0.25">
      <c r="A27" s="40" t="s">
        <v>52</v>
      </c>
      <c r="B27" s="35">
        <f>SUM(B28:B34)</f>
        <v>67193.98</v>
      </c>
      <c r="C27" s="72"/>
    </row>
    <row r="28" spans="1:3" x14ac:dyDescent="0.25">
      <c r="A28" s="30" t="s">
        <v>62</v>
      </c>
      <c r="B28" s="12">
        <v>0</v>
      </c>
      <c r="C28" s="72"/>
    </row>
    <row r="29" spans="1:3" x14ac:dyDescent="0.25">
      <c r="A29" s="30" t="s">
        <v>88</v>
      </c>
      <c r="B29" s="12">
        <v>0</v>
      </c>
      <c r="C29" s="72"/>
    </row>
    <row r="30" spans="1:3" x14ac:dyDescent="0.25">
      <c r="A30" s="30" t="s">
        <v>89</v>
      </c>
      <c r="B30" s="12">
        <v>0</v>
      </c>
      <c r="C30" s="72"/>
    </row>
    <row r="31" spans="1:3" x14ac:dyDescent="0.25">
      <c r="A31" s="30" t="s">
        <v>63</v>
      </c>
      <c r="B31" s="12">
        <v>0</v>
      </c>
      <c r="C31" s="72"/>
    </row>
    <row r="32" spans="1:3" x14ac:dyDescent="0.25">
      <c r="A32" s="30" t="s">
        <v>91</v>
      </c>
      <c r="B32" s="12">
        <v>2224.41</v>
      </c>
      <c r="C32" s="72"/>
    </row>
    <row r="33" spans="1:3" x14ac:dyDescent="0.25">
      <c r="A33" s="30" t="s">
        <v>92</v>
      </c>
      <c r="B33" s="12">
        <v>64969.57</v>
      </c>
      <c r="C33" s="72"/>
    </row>
    <row r="34" spans="1:3" x14ac:dyDescent="0.25">
      <c r="A34" s="30" t="s">
        <v>132</v>
      </c>
      <c r="B34" s="12">
        <v>0</v>
      </c>
      <c r="C34" s="72"/>
    </row>
    <row r="35" spans="1:3" x14ac:dyDescent="0.25">
      <c r="A35" s="40" t="s">
        <v>53</v>
      </c>
      <c r="B35" s="35">
        <f>SUM(B36:B40)</f>
        <v>6768153.7800000003</v>
      </c>
      <c r="C35" s="72"/>
    </row>
    <row r="36" spans="1:3" x14ac:dyDescent="0.25">
      <c r="A36" s="30" t="s">
        <v>65</v>
      </c>
      <c r="B36" s="12">
        <v>3806404.26</v>
      </c>
      <c r="C36" s="72"/>
    </row>
    <row r="37" spans="1:3" x14ac:dyDescent="0.25">
      <c r="A37" s="30" t="s">
        <v>95</v>
      </c>
      <c r="B37" s="12">
        <v>2707920.31</v>
      </c>
      <c r="C37" s="72"/>
    </row>
    <row r="38" spans="1:3" x14ac:dyDescent="0.25">
      <c r="A38" s="30" t="s">
        <v>96</v>
      </c>
      <c r="B38" s="12">
        <v>12133.92</v>
      </c>
      <c r="C38" s="72"/>
    </row>
    <row r="39" spans="1:3" x14ac:dyDescent="0.25">
      <c r="A39" s="30" t="s">
        <v>80</v>
      </c>
      <c r="B39" s="12">
        <v>241695.29</v>
      </c>
      <c r="C39" s="72"/>
    </row>
    <row r="40" spans="1:3" x14ac:dyDescent="0.25">
      <c r="A40" s="30" t="s">
        <v>133</v>
      </c>
      <c r="B40" s="12">
        <v>0</v>
      </c>
      <c r="C40" s="72"/>
    </row>
    <row r="41" spans="1:3" x14ac:dyDescent="0.25">
      <c r="A41" s="37" t="s">
        <v>49</v>
      </c>
      <c r="B41" s="29">
        <f>SUM(B26+B27+B35)</f>
        <v>6835347.7600000007</v>
      </c>
      <c r="C41" s="72"/>
    </row>
    <row r="42" spans="1:3" x14ac:dyDescent="0.25">
      <c r="A42" s="17" t="s">
        <v>4</v>
      </c>
      <c r="B42" s="17"/>
      <c r="C42" s="10"/>
    </row>
    <row r="43" spans="1:3" x14ac:dyDescent="0.25">
      <c r="A43" s="41" t="s">
        <v>37</v>
      </c>
      <c r="B43" s="44">
        <f>SUM(B44+B45)</f>
        <v>10182918.039999999</v>
      </c>
      <c r="C43" s="11"/>
    </row>
    <row r="44" spans="1:3" x14ac:dyDescent="0.25">
      <c r="A44" s="30" t="s">
        <v>64</v>
      </c>
      <c r="B44" s="47">
        <v>9383053.7599999998</v>
      </c>
      <c r="C44" s="11"/>
    </row>
    <row r="45" spans="1:3" ht="15.4" customHeight="1" x14ac:dyDescent="0.25">
      <c r="A45" s="41" t="s">
        <v>38</v>
      </c>
      <c r="B45" s="50">
        <v>799864.28</v>
      </c>
      <c r="C45" s="11"/>
    </row>
    <row r="46" spans="1:3" x14ac:dyDescent="0.25">
      <c r="A46" s="42" t="s">
        <v>41</v>
      </c>
      <c r="B46" s="35">
        <f>SUM(B47:B52)</f>
        <v>41664.11</v>
      </c>
      <c r="C46" s="11"/>
    </row>
    <row r="47" spans="1:3" x14ac:dyDescent="0.25">
      <c r="A47" s="30" t="s">
        <v>90</v>
      </c>
      <c r="B47" s="47">
        <v>13743.88</v>
      </c>
      <c r="C47" s="11"/>
    </row>
    <row r="48" spans="1:3" x14ac:dyDescent="0.25">
      <c r="A48" s="30" t="s">
        <v>93</v>
      </c>
      <c r="B48" s="47">
        <v>22591.03</v>
      </c>
      <c r="C48" s="11"/>
    </row>
    <row r="49" spans="1:3" x14ac:dyDescent="0.25">
      <c r="A49" s="30" t="s">
        <v>94</v>
      </c>
      <c r="B49" s="47">
        <v>105.72</v>
      </c>
      <c r="C49" s="11"/>
    </row>
    <row r="50" spans="1:3" x14ac:dyDescent="0.25">
      <c r="A50" s="30" t="s">
        <v>66</v>
      </c>
      <c r="B50" s="47">
        <v>1878.39</v>
      </c>
      <c r="C50" s="11"/>
    </row>
    <row r="51" spans="1:3" x14ac:dyDescent="0.25">
      <c r="A51" s="30" t="s">
        <v>134</v>
      </c>
      <c r="B51" s="12">
        <v>3345.09</v>
      </c>
      <c r="C51" s="72"/>
    </row>
    <row r="52" spans="1:3" x14ac:dyDescent="0.25">
      <c r="A52" s="30" t="s">
        <v>135</v>
      </c>
      <c r="B52" s="47">
        <v>0</v>
      </c>
      <c r="C52" s="11"/>
    </row>
    <row r="53" spans="1:3" x14ac:dyDescent="0.25">
      <c r="A53" s="42" t="s">
        <v>31</v>
      </c>
      <c r="B53" s="35">
        <v>0</v>
      </c>
      <c r="C53" s="11"/>
    </row>
    <row r="54" spans="1:3" x14ac:dyDescent="0.25">
      <c r="A54" s="42" t="s">
        <v>35</v>
      </c>
      <c r="B54" s="35">
        <v>0</v>
      </c>
      <c r="C54" s="11"/>
    </row>
    <row r="55" spans="1:3" x14ac:dyDescent="0.25">
      <c r="A55" s="51" t="s">
        <v>55</v>
      </c>
      <c r="B55" s="12">
        <v>0</v>
      </c>
      <c r="C55" s="11"/>
    </row>
    <row r="56" spans="1:3" x14ac:dyDescent="0.25">
      <c r="A56" s="36" t="s">
        <v>67</v>
      </c>
      <c r="B56" s="47">
        <v>2274.63</v>
      </c>
      <c r="C56" s="11"/>
    </row>
    <row r="57" spans="1:3" x14ac:dyDescent="0.25">
      <c r="A57" s="36" t="s">
        <v>97</v>
      </c>
      <c r="B57" s="47">
        <v>5869.41</v>
      </c>
      <c r="C57" s="11"/>
    </row>
    <row r="58" spans="1:3" x14ac:dyDescent="0.25">
      <c r="A58" s="36" t="s">
        <v>98</v>
      </c>
      <c r="B58" s="47">
        <v>326.27</v>
      </c>
      <c r="C58" s="11"/>
    </row>
    <row r="59" spans="1:3" x14ac:dyDescent="0.25">
      <c r="A59" s="36" t="s">
        <v>124</v>
      </c>
      <c r="B59" s="47">
        <v>0</v>
      </c>
      <c r="C59" s="11"/>
    </row>
    <row r="60" spans="1:3" x14ac:dyDescent="0.25">
      <c r="A60" s="34" t="s">
        <v>42</v>
      </c>
      <c r="B60" s="29">
        <f>SUM(B43+B46+B53+B54+B59+B57+B58+B56)</f>
        <v>10233052.459999999</v>
      </c>
      <c r="C60" s="73"/>
    </row>
    <row r="61" spans="1:3" x14ac:dyDescent="0.25">
      <c r="A61" s="60" t="s">
        <v>5</v>
      </c>
      <c r="B61" s="20"/>
      <c r="C61" s="73"/>
    </row>
    <row r="62" spans="1:3" x14ac:dyDescent="0.25">
      <c r="A62" s="75" t="s">
        <v>39</v>
      </c>
      <c r="B62" s="35">
        <f>SUM(B63+B64+B65+B66+B67)</f>
        <v>3836285.69</v>
      </c>
      <c r="C62" s="73"/>
    </row>
    <row r="63" spans="1:3" x14ac:dyDescent="0.25">
      <c r="A63" s="30" t="s">
        <v>101</v>
      </c>
      <c r="B63" s="50">
        <v>3807904.17</v>
      </c>
      <c r="C63" s="73"/>
    </row>
    <row r="64" spans="1:3" x14ac:dyDescent="0.25">
      <c r="A64" s="30" t="s">
        <v>102</v>
      </c>
      <c r="B64" s="50">
        <v>0</v>
      </c>
      <c r="C64" s="73"/>
    </row>
    <row r="65" spans="1:3" x14ac:dyDescent="0.25">
      <c r="A65" s="30" t="s">
        <v>104</v>
      </c>
      <c r="B65" s="50">
        <v>0</v>
      </c>
      <c r="C65" s="73"/>
    </row>
    <row r="66" spans="1:3" x14ac:dyDescent="0.25">
      <c r="A66" s="30" t="s">
        <v>116</v>
      </c>
      <c r="B66" s="47">
        <v>0</v>
      </c>
      <c r="C66" s="11"/>
    </row>
    <row r="67" spans="1:3" x14ac:dyDescent="0.25">
      <c r="A67" s="30" t="s">
        <v>117</v>
      </c>
      <c r="B67" s="50">
        <v>28381.52</v>
      </c>
      <c r="C67" s="73"/>
    </row>
    <row r="68" spans="1:3" x14ac:dyDescent="0.25">
      <c r="A68" s="52" t="s">
        <v>28</v>
      </c>
      <c r="B68" s="35">
        <v>0</v>
      </c>
      <c r="C68" s="73"/>
    </row>
    <row r="69" spans="1:3" x14ac:dyDescent="0.25">
      <c r="A69" s="53" t="s">
        <v>43</v>
      </c>
      <c r="B69" s="29">
        <f>SUM(B62+B68)</f>
        <v>3836285.69</v>
      </c>
      <c r="C69" s="73"/>
    </row>
    <row r="70" spans="1:3" x14ac:dyDescent="0.25">
      <c r="A70" s="21" t="s">
        <v>6</v>
      </c>
      <c r="B70" s="22"/>
      <c r="C70" s="71"/>
    </row>
    <row r="71" spans="1:3" x14ac:dyDescent="0.25">
      <c r="A71" s="61" t="s">
        <v>40</v>
      </c>
      <c r="B71" s="54">
        <f>SUM(B72+B73+B74+B75+B76)</f>
        <v>3836285.69</v>
      </c>
      <c r="C71" s="71"/>
    </row>
    <row r="72" spans="1:3" x14ac:dyDescent="0.25">
      <c r="A72" s="30" t="s">
        <v>99</v>
      </c>
      <c r="B72" s="55">
        <v>3807904.17</v>
      </c>
      <c r="C72" s="71"/>
    </row>
    <row r="73" spans="1:3" x14ac:dyDescent="0.25">
      <c r="A73" s="30" t="s">
        <v>100</v>
      </c>
      <c r="B73" s="55">
        <v>0</v>
      </c>
      <c r="C73" s="71"/>
    </row>
    <row r="74" spans="1:3" x14ac:dyDescent="0.25">
      <c r="A74" s="30" t="s">
        <v>105</v>
      </c>
      <c r="B74" s="55">
        <v>0</v>
      </c>
      <c r="C74" s="71"/>
    </row>
    <row r="75" spans="1:3" x14ac:dyDescent="0.25">
      <c r="A75" s="30" t="s">
        <v>118</v>
      </c>
      <c r="B75" s="47">
        <v>0</v>
      </c>
      <c r="C75" s="11"/>
    </row>
    <row r="76" spans="1:3" x14ac:dyDescent="0.25">
      <c r="A76" s="30" t="s">
        <v>119</v>
      </c>
      <c r="B76" s="55">
        <v>28381.52</v>
      </c>
      <c r="C76" s="71"/>
    </row>
    <row r="77" spans="1:3" x14ac:dyDescent="0.25">
      <c r="A77" s="62" t="s">
        <v>54</v>
      </c>
      <c r="B77" s="56">
        <v>0</v>
      </c>
      <c r="C77" s="71"/>
    </row>
    <row r="78" spans="1:3" x14ac:dyDescent="0.25">
      <c r="A78" s="62" t="s">
        <v>79</v>
      </c>
      <c r="B78" s="56">
        <v>3438.43</v>
      </c>
      <c r="C78" s="71"/>
    </row>
    <row r="79" spans="1:3" x14ac:dyDescent="0.25">
      <c r="A79" s="62" t="s">
        <v>82</v>
      </c>
      <c r="B79" s="56">
        <v>0</v>
      </c>
      <c r="C79" s="71"/>
    </row>
    <row r="80" spans="1:3" x14ac:dyDescent="0.25">
      <c r="A80" s="63" t="s">
        <v>44</v>
      </c>
      <c r="B80" s="57">
        <f>B71+B77</f>
        <v>3836285.69</v>
      </c>
      <c r="C80" s="71"/>
    </row>
    <row r="81" spans="1:3" x14ac:dyDescent="0.25">
      <c r="A81" s="19" t="s">
        <v>7</v>
      </c>
      <c r="B81" s="23"/>
      <c r="C81" s="71"/>
    </row>
    <row r="82" spans="1:3" x14ac:dyDescent="0.25">
      <c r="A82" s="19" t="s">
        <v>8</v>
      </c>
      <c r="B82" s="65">
        <f>SUM(B83+B84+B85+B87-B86+B91)</f>
        <v>4058222.19</v>
      </c>
      <c r="C82" s="10"/>
    </row>
    <row r="83" spans="1:3" x14ac:dyDescent="0.25">
      <c r="A83" s="43" t="s">
        <v>9</v>
      </c>
      <c r="B83" s="64">
        <v>1817219.75</v>
      </c>
      <c r="C83" s="11"/>
    </row>
    <row r="84" spans="1:3" x14ac:dyDescent="0.25">
      <c r="A84" s="45" t="s">
        <v>10</v>
      </c>
      <c r="B84" s="64">
        <v>928771.31</v>
      </c>
      <c r="C84" s="11"/>
    </row>
    <row r="85" spans="1:3" x14ac:dyDescent="0.25">
      <c r="A85" s="45" t="s">
        <v>11</v>
      </c>
      <c r="B85" s="64">
        <v>946246.23</v>
      </c>
      <c r="C85" s="11"/>
    </row>
    <row r="86" spans="1:3" x14ac:dyDescent="0.25">
      <c r="A86" s="43" t="s">
        <v>12</v>
      </c>
      <c r="B86" s="64">
        <v>0</v>
      </c>
      <c r="C86" s="11"/>
    </row>
    <row r="87" spans="1:3" x14ac:dyDescent="0.25">
      <c r="A87" s="43" t="s">
        <v>13</v>
      </c>
      <c r="B87" s="64">
        <v>365908.72</v>
      </c>
      <c r="C87" s="11"/>
    </row>
    <row r="88" spans="1:3" x14ac:dyDescent="0.25">
      <c r="A88" s="43" t="s">
        <v>14</v>
      </c>
      <c r="B88" s="44">
        <f>SUM(B89+B90)</f>
        <v>742569.39999999991</v>
      </c>
      <c r="C88" s="11"/>
    </row>
    <row r="89" spans="1:3" x14ac:dyDescent="0.25">
      <c r="A89" s="46" t="s">
        <v>33</v>
      </c>
      <c r="B89" s="47">
        <v>738942.96</v>
      </c>
      <c r="C89" s="11"/>
    </row>
    <row r="90" spans="1:3" x14ac:dyDescent="0.25">
      <c r="A90" s="46" t="s">
        <v>34</v>
      </c>
      <c r="B90" s="47">
        <v>3626.44</v>
      </c>
      <c r="C90" s="11"/>
    </row>
    <row r="91" spans="1:3" x14ac:dyDescent="0.25">
      <c r="A91" s="46" t="s">
        <v>125</v>
      </c>
      <c r="B91" s="47">
        <v>76.180000000000007</v>
      </c>
      <c r="C91" s="11"/>
    </row>
    <row r="92" spans="1:3" ht="30" x14ac:dyDescent="0.25">
      <c r="A92" s="43" t="s">
        <v>15</v>
      </c>
      <c r="B92" s="44">
        <v>0</v>
      </c>
      <c r="C92" s="11"/>
    </row>
    <row r="93" spans="1:3" x14ac:dyDescent="0.25">
      <c r="A93" s="43" t="s">
        <v>32</v>
      </c>
      <c r="B93" s="44">
        <f>SUM(B94+B95+B96+B97+B98+B101+B99+B100)</f>
        <v>49578.17</v>
      </c>
      <c r="C93" s="11"/>
    </row>
    <row r="94" spans="1:3" x14ac:dyDescent="0.25">
      <c r="A94" s="32" t="s">
        <v>68</v>
      </c>
      <c r="B94" s="47">
        <v>11895.23</v>
      </c>
      <c r="C94" s="11"/>
    </row>
    <row r="95" spans="1:3" x14ac:dyDescent="0.25">
      <c r="A95" s="32" t="s">
        <v>69</v>
      </c>
      <c r="B95" s="47">
        <v>0</v>
      </c>
      <c r="C95" s="11"/>
    </row>
    <row r="96" spans="1:3" x14ac:dyDescent="0.25">
      <c r="A96" s="32" t="s">
        <v>70</v>
      </c>
      <c r="B96" s="47">
        <v>29510.46</v>
      </c>
      <c r="C96" s="11"/>
    </row>
    <row r="97" spans="1:3" x14ac:dyDescent="0.25">
      <c r="A97" s="32" t="s">
        <v>71</v>
      </c>
      <c r="B97" s="47">
        <v>902.7</v>
      </c>
      <c r="C97" s="11"/>
    </row>
    <row r="98" spans="1:3" x14ac:dyDescent="0.25">
      <c r="A98" s="32" t="s">
        <v>72</v>
      </c>
      <c r="B98" s="47">
        <v>269.77999999999997</v>
      </c>
      <c r="C98" s="11"/>
    </row>
    <row r="99" spans="1:3" x14ac:dyDescent="0.25">
      <c r="A99" s="32" t="s">
        <v>129</v>
      </c>
      <c r="B99" s="47">
        <v>0</v>
      </c>
      <c r="C99" s="11"/>
    </row>
    <row r="100" spans="1:3" x14ac:dyDescent="0.25">
      <c r="A100" s="32" t="s">
        <v>128</v>
      </c>
      <c r="B100" s="47">
        <v>7000</v>
      </c>
      <c r="C100" s="11"/>
    </row>
    <row r="101" spans="1:3" x14ac:dyDescent="0.25">
      <c r="A101" s="32" t="s">
        <v>130</v>
      </c>
      <c r="B101" s="47">
        <v>0</v>
      </c>
      <c r="C101" s="11"/>
    </row>
    <row r="102" spans="1:3" x14ac:dyDescent="0.25">
      <c r="A102" s="31" t="s">
        <v>73</v>
      </c>
      <c r="B102" s="66">
        <f>SUM(B82,B88,B93)</f>
        <v>4850369.76</v>
      </c>
      <c r="C102" s="11"/>
    </row>
    <row r="103" spans="1:3" x14ac:dyDescent="0.25">
      <c r="A103" s="19" t="s">
        <v>16</v>
      </c>
      <c r="B103" s="19"/>
      <c r="C103" s="73"/>
    </row>
    <row r="104" spans="1:3" x14ac:dyDescent="0.25">
      <c r="A104" s="32" t="s">
        <v>30</v>
      </c>
      <c r="B104" s="12">
        <v>0</v>
      </c>
      <c r="C104" s="73"/>
    </row>
    <row r="105" spans="1:3" x14ac:dyDescent="0.25">
      <c r="A105" s="31" t="s">
        <v>22</v>
      </c>
      <c r="B105" s="29">
        <f>SUM(B104:B104)</f>
        <v>0</v>
      </c>
      <c r="C105" s="71"/>
    </row>
    <row r="106" spans="1:3" ht="14.25" customHeight="1" x14ac:dyDescent="0.25">
      <c r="A106" s="31" t="s">
        <v>45</v>
      </c>
      <c r="B106" s="29">
        <f>B102+B105</f>
        <v>4850369.76</v>
      </c>
      <c r="C106" s="71"/>
    </row>
    <row r="107" spans="1:3" x14ac:dyDescent="0.25">
      <c r="A107" s="31"/>
      <c r="B107" s="33"/>
      <c r="C107" s="71"/>
    </row>
    <row r="108" spans="1:3" x14ac:dyDescent="0.25">
      <c r="A108" s="21" t="s">
        <v>17</v>
      </c>
      <c r="B108" s="22"/>
      <c r="C108" s="71"/>
    </row>
    <row r="109" spans="1:3" x14ac:dyDescent="0.25">
      <c r="A109" s="32" t="s">
        <v>48</v>
      </c>
      <c r="B109" s="12">
        <v>0</v>
      </c>
      <c r="C109" s="73"/>
    </row>
    <row r="110" spans="1:3" x14ac:dyDescent="0.25">
      <c r="A110" s="32" t="s">
        <v>47</v>
      </c>
      <c r="B110" s="12">
        <v>0</v>
      </c>
      <c r="C110" s="70"/>
    </row>
    <row r="111" spans="1:3" x14ac:dyDescent="0.25">
      <c r="A111" s="31" t="s">
        <v>46</v>
      </c>
      <c r="B111" s="29">
        <f>B109+B110</f>
        <v>0</v>
      </c>
      <c r="C111" s="70"/>
    </row>
    <row r="112" spans="1:3" s="13" customFormat="1" ht="14.25" customHeight="1" x14ac:dyDescent="0.25">
      <c r="A112" s="80"/>
      <c r="B112" s="80"/>
      <c r="C112" s="14"/>
    </row>
    <row r="113" spans="1:3" x14ac:dyDescent="0.25">
      <c r="A113" s="17" t="s">
        <v>138</v>
      </c>
      <c r="B113" s="24"/>
      <c r="C113" s="72"/>
    </row>
    <row r="114" spans="1:3" x14ac:dyDescent="0.25">
      <c r="A114" s="30" t="s">
        <v>18</v>
      </c>
      <c r="B114" s="12">
        <v>0</v>
      </c>
      <c r="C114" s="72"/>
    </row>
    <row r="115" spans="1:3" x14ac:dyDescent="0.25">
      <c r="A115" s="40" t="s">
        <v>50</v>
      </c>
      <c r="B115" s="35">
        <f>SUM(B116+B117+B118+B119+B120+B122+B121)</f>
        <v>4033083.09</v>
      </c>
      <c r="C115" s="72"/>
    </row>
    <row r="116" spans="1:3" x14ac:dyDescent="0.25">
      <c r="A116" s="30" t="s">
        <v>74</v>
      </c>
      <c r="B116" s="12">
        <v>3964309.25</v>
      </c>
      <c r="C116" s="72"/>
    </row>
    <row r="117" spans="1:3" x14ac:dyDescent="0.25">
      <c r="A117" s="30" t="s">
        <v>107</v>
      </c>
      <c r="B117" s="12">
        <v>0</v>
      </c>
      <c r="C117" s="72"/>
    </row>
    <row r="118" spans="1:3" x14ac:dyDescent="0.25">
      <c r="A118" s="30" t="s">
        <v>108</v>
      </c>
      <c r="B118" s="12">
        <v>0</v>
      </c>
      <c r="C118" s="72"/>
    </row>
    <row r="119" spans="1:3" x14ac:dyDescent="0.25">
      <c r="A119" s="30" t="s">
        <v>75</v>
      </c>
      <c r="B119" s="12">
        <v>0</v>
      </c>
      <c r="C119" s="72"/>
    </row>
    <row r="120" spans="1:3" x14ac:dyDescent="0.25">
      <c r="A120" s="30" t="s">
        <v>76</v>
      </c>
      <c r="B120" s="12">
        <v>3500</v>
      </c>
      <c r="C120" s="72"/>
    </row>
    <row r="121" spans="1:3" x14ac:dyDescent="0.25">
      <c r="A121" s="30" t="s">
        <v>77</v>
      </c>
      <c r="B121" s="12">
        <v>65273.84</v>
      </c>
      <c r="C121" s="72"/>
    </row>
    <row r="122" spans="1:3" x14ac:dyDescent="0.25">
      <c r="A122" s="30" t="s">
        <v>136</v>
      </c>
      <c r="B122" s="12">
        <v>0</v>
      </c>
      <c r="C122" s="72"/>
    </row>
    <row r="123" spans="1:3" x14ac:dyDescent="0.25">
      <c r="A123" s="40" t="s">
        <v>51</v>
      </c>
      <c r="B123" s="35">
        <f>SUM(B124+B125+B126+B128+B127)</f>
        <v>8175639.5299999993</v>
      </c>
      <c r="C123" s="72"/>
    </row>
    <row r="124" spans="1:3" x14ac:dyDescent="0.25">
      <c r="A124" s="30" t="s">
        <v>78</v>
      </c>
      <c r="B124" s="12">
        <v>4414487.0199999996</v>
      </c>
      <c r="C124" s="72"/>
    </row>
    <row r="125" spans="1:3" x14ac:dyDescent="0.25">
      <c r="A125" s="30" t="s">
        <v>109</v>
      </c>
      <c r="B125" s="12">
        <v>2730511.34</v>
      </c>
      <c r="C125" s="72"/>
    </row>
    <row r="126" spans="1:3" x14ac:dyDescent="0.25">
      <c r="A126" s="30" t="s">
        <v>110</v>
      </c>
      <c r="B126" s="12">
        <v>12239.64</v>
      </c>
      <c r="C126" s="72"/>
    </row>
    <row r="127" spans="1:3" x14ac:dyDescent="0.25">
      <c r="A127" s="30" t="s">
        <v>81</v>
      </c>
      <c r="B127" s="12">
        <v>215192.16</v>
      </c>
      <c r="C127" s="72"/>
    </row>
    <row r="128" spans="1:3" x14ac:dyDescent="0.25">
      <c r="A128" s="30" t="s">
        <v>137</v>
      </c>
      <c r="B128" s="12">
        <v>803209.37</v>
      </c>
      <c r="C128" s="72"/>
    </row>
    <row r="129" spans="1:3" x14ac:dyDescent="0.25">
      <c r="A129" s="31" t="s">
        <v>23</v>
      </c>
      <c r="B129" s="29">
        <f>SUM(B115+B123)</f>
        <v>12208722.619999999</v>
      </c>
      <c r="C129" s="72"/>
    </row>
    <row r="130" spans="1:3" x14ac:dyDescent="0.25">
      <c r="A130" t="s">
        <v>36</v>
      </c>
      <c r="B130" s="1"/>
      <c r="C130" s="70"/>
    </row>
    <row r="131" spans="1:3" ht="15.75" thickBot="1" x14ac:dyDescent="0.3">
      <c r="A131" s="25" t="s">
        <v>19</v>
      </c>
      <c r="B131" s="26"/>
      <c r="C131" s="70"/>
    </row>
    <row r="132" spans="1:3" ht="15.75" thickBot="1" x14ac:dyDescent="0.3">
      <c r="A132" s="28" t="s">
        <v>83</v>
      </c>
      <c r="B132" s="68">
        <v>0</v>
      </c>
      <c r="C132" s="70"/>
    </row>
    <row r="133" spans="1:3" x14ac:dyDescent="0.25">
      <c r="A133" s="28" t="s">
        <v>56</v>
      </c>
      <c r="B133" s="29">
        <v>0</v>
      </c>
      <c r="C133" s="70"/>
    </row>
    <row r="134" spans="1:3" x14ac:dyDescent="0.25">
      <c r="A134" s="28" t="s">
        <v>112</v>
      </c>
      <c r="B134" s="29">
        <v>0</v>
      </c>
      <c r="C134" s="70"/>
    </row>
    <row r="135" spans="1:3" x14ac:dyDescent="0.25">
      <c r="A135" s="25" t="s">
        <v>20</v>
      </c>
      <c r="B135" s="27">
        <f>B132+B133+B134</f>
        <v>0</v>
      </c>
    </row>
    <row r="136" spans="1:3" ht="19.149999999999999" customHeight="1" x14ac:dyDescent="0.25">
      <c r="A136" s="81" t="s">
        <v>57</v>
      </c>
      <c r="B136" s="82"/>
    </row>
    <row r="137" spans="1:3" ht="15.4" customHeight="1" x14ac:dyDescent="0.25">
      <c r="A137" s="39"/>
      <c r="B137" s="38"/>
    </row>
    <row r="138" spans="1:3" s="69" customFormat="1" ht="15.75" customHeight="1" x14ac:dyDescent="0.25">
      <c r="A138" s="16" t="s">
        <v>84</v>
      </c>
      <c r="B138" s="15" t="s">
        <v>139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12:B112"/>
    <mergeCell ref="A136:B136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DEZ.</vt:lpstr>
      <vt:lpstr>NOV.</vt:lpstr>
      <vt:lpstr>OUT.</vt:lpstr>
      <vt:lpstr>SET.</vt:lpstr>
      <vt:lpstr>AGO.</vt:lpstr>
      <vt:lpstr>JUL.</vt:lpstr>
      <vt:lpstr>JUN.</vt:lpstr>
      <vt:lpstr>MAI.</vt:lpstr>
      <vt:lpstr>ABRI.</vt:lpstr>
      <vt:lpstr>MAR.</vt:lpstr>
      <vt:lpstr>FEV.</vt:lpstr>
      <vt:lpstr>JAN.</vt:lpstr>
      <vt:lpstr>ABRI.!Area_de_impressao</vt:lpstr>
      <vt:lpstr>AGO.!Area_de_impressao</vt:lpstr>
      <vt:lpstr>DEZ.!Area_de_impressao</vt:lpstr>
      <vt:lpstr>FEV.!Area_de_impressao</vt:lpstr>
      <vt:lpstr>JAN.!Area_de_impressao</vt:lpstr>
      <vt:lpstr>JUL.!Area_de_impressao</vt:lpstr>
      <vt:lpstr>JUN.!Area_de_impressao</vt:lpstr>
      <vt:lpstr>MAI.!Area_de_impressao</vt:lpstr>
      <vt:lpstr>MAR.!Area_de_impressao</vt:lpstr>
      <vt:lpstr>NOV.!Area_de_impressao</vt:lpstr>
      <vt:lpstr>OUT.!Area_de_impressao</vt:lpstr>
      <vt:lpstr>SET.!Area_de_impressao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MICHELE MELQUIADES GONZAGA</cp:lastModifiedBy>
  <cp:revision>1</cp:revision>
  <cp:lastPrinted>2025-02-24T12:52:51Z</cp:lastPrinted>
  <dcterms:created xsi:type="dcterms:W3CDTF">2021-09-23T15:15:02Z</dcterms:created>
  <dcterms:modified xsi:type="dcterms:W3CDTF">2025-02-24T12:54:43Z</dcterms:modified>
  <dc:language>pt-BR</dc:language>
</cp:coreProperties>
</file>